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cristina_capriglione_regione_campania_it/Documents/FSC 21-27 Accordo per la Coesione della Regione Campania/cammini/avviso manifestazione d'interesse/17 giugno/"/>
    </mc:Choice>
  </mc:AlternateContent>
  <xr:revisionPtr revIDLastSave="29" documentId="8_{501D022C-86FD-4671-893C-6019EAE549DB}" xr6:coauthVersionLast="47" xr6:coauthVersionMax="47" xr10:uidLastSave="{64C90FEC-77D2-4870-8A63-C31119FE45EE}"/>
  <bookViews>
    <workbookView xWindow="-120" yWindow="-120" windowWidth="29040" windowHeight="15840" tabRatio="506" xr2:uid="{24DC1433-161F-44C1-B079-8855A41D5448}"/>
  </bookViews>
  <sheets>
    <sheet name="Format scheda" sheetId="24" r:id="rId1"/>
    <sheet name="Foglio1" sheetId="25" state="hidden" r:id="rId2"/>
    <sheet name="IMP.PR-AV.01A(1)" sheetId="1" state="hidden" r:id="rId3"/>
    <sheet name="Istruzioni per la compilazione" sheetId="18" r:id="rId4"/>
    <sheet name="&gt;&gt;&gt;&gt;&gt;&gt;&gt;" sheetId="19" state="hidden" r:id="rId5"/>
    <sheet name="Fonti finanziarie" sheetId="20" state="hidden" r:id="rId6"/>
    <sheet name="procedure di aggiudicazione" sheetId="12" state="hidden" r:id="rId7"/>
    <sheet name="indicatorifisici" sheetId="9" state="hidden" r:id="rId8"/>
    <sheet name="ggmmaa" sheetId="8" state="hidden" r:id="rId9"/>
    <sheet name="Voci di spesa" sheetId="6" state="hidden" r:id="rId10"/>
    <sheet name="DG" sheetId="3" state="hidden" r:id="rId11"/>
    <sheet name="Piste procedurali" sheetId="7" state="hidden" r:id="rId12"/>
    <sheet name="Comuni" sheetId="4" state="hidden" r:id="rId13"/>
    <sheet name="Comuni2" sheetId="5" state="hidden" r:id="rId14"/>
    <sheet name="tipologia di operazione" sheetId="2" state="hidden" r:id="rId15"/>
    <sheet name="attività economica" sheetId="21" state="hidden" r:id="rId16"/>
    <sheet name="settore CPT" sheetId="22" state="hidden" r:id="rId17"/>
  </sheets>
  <definedNames>
    <definedName name="_xlnm._FilterDatabase" localSheetId="3" hidden="1">'Istruzioni per la compilazione'!$A$1:$D$65</definedName>
    <definedName name="ACQUISTO_DI_BENI">'tipologia di operazione'!$E$2:$E$4</definedName>
    <definedName name="Acquisto_di_partecipazione_azionarie_e_conferimenti_di_capitale">'tipologia di operazione'!$J$2:$J$4</definedName>
    <definedName name="ACQUISTO_DI_PARTECIPAZIONI_AZIONARIE_E_CONFERIMENTI_DI_CAPITALE">'tipologia di operazione'!$J$2:$J$4</definedName>
    <definedName name="aggiudicazione">'procedure di aggiudicazione'!$A$2:$A$9</definedName>
    <definedName name="Ambiti_interventi">'tipologia di operazione'!$O$1:$O$13</definedName>
    <definedName name="Anno">ggmmaa!$A$2:$A$10</definedName>
    <definedName name="Anno2">ggmmaa!$A$2:$A$24</definedName>
    <definedName name="Anno3">ggmmaa!$A$2:$A$32</definedName>
    <definedName name="_xlnm.Print_Area" localSheetId="0">'Format scheda'!$B$1:$L$120</definedName>
    <definedName name="_xlnm.Print_Area" localSheetId="2">'IMP.PR-AV.01A(1)'!$C$1:$O$139</definedName>
    <definedName name="_xlnm.Print_Area" localSheetId="3">'Istruzioni per la compilazione'!$A$1:$D$65</definedName>
    <definedName name="attività_formative">'tipologia di operazione'!$K$2</definedName>
    <definedName name="attivitàeconomica">'attività economica'!$A$2:$A$24</definedName>
    <definedName name="Avellino">Comuni2!$D$2:$D$119</definedName>
    <definedName name="Benevento">Comuni2!$B$2:$B$79</definedName>
    <definedName name="Caserta">Comuni2!$A$2:$A$105</definedName>
    <definedName name="Comuni">Comuni!$A$1:$G$551</definedName>
    <definedName name="CONCESSIONE_DI_AIUTI_A_SOGGETTI_DIVERSI_DA_UNITà_PRODUTTIVE">'tipologia di operazione'!$H$2:$H$7</definedName>
    <definedName name="CONCESSIONE_DI_INCENTIVI_AD_UNITà_PRODUTTIVE">'tipologia di operazione'!$I$2:$I$15</definedName>
    <definedName name="cpt">'settore CPT'!$A$2:$A$31</definedName>
    <definedName name="DG">DG!$A$1:$B$23</definedName>
    <definedName name="Direzione_competente">DG!$A$2:$A$23</definedName>
    <definedName name="fisici">indicatorifisici!$A$1:$E$66</definedName>
    <definedName name="fonte">'Fonti finanziarie'!$A$1:$B$14</definedName>
    <definedName name="fonte2">'Fonti finanziarie'!$B$1:$B$14</definedName>
    <definedName name="Fonti" localSheetId="0">'tipologia di operazione'!#REF!</definedName>
    <definedName name="Fonti">'tipologia di operazione'!#REF!</definedName>
    <definedName name="Giorno">ggmmaa!$C$2:$C$32</definedName>
    <definedName name="indicatore" localSheetId="0">indicatorifisici!#REF!</definedName>
    <definedName name="indicatore">indicatorifisici!#REF!</definedName>
    <definedName name="indicatoredef">indicatorifisici!$B$1:$E$66</definedName>
    <definedName name="indicatori_fisici" localSheetId="0">indicatorifisici!#REF!</definedName>
    <definedName name="indicatori_fisici">indicatorifisici!#REF!</definedName>
    <definedName name="indicatoriCUP">indicatorifisici!$B$2:$E$60</definedName>
    <definedName name="Localizzazione">'tipologia di operazione'!$B$2:$B$4</definedName>
    <definedName name="Mese">ggmmaa!$B$2:$B$13</definedName>
    <definedName name="modalità_di_attuazione">'tipologia di operazione'!$C$2:$C$3</definedName>
    <definedName name="Napoli">Comuni2!$C$2:$C$93</definedName>
    <definedName name="piste">'Piste procedurali'!$A$1:$I$8</definedName>
    <definedName name="piste2">'tipologia di operazione'!$N$2:$N$3</definedName>
    <definedName name="proced">'procedure di aggiudicazione'!$A$1:$I$9</definedName>
    <definedName name="PROCEDURE">'procedure di aggiudicazione'!$A$2:$I$9</definedName>
    <definedName name="Provincia">Comuni2!$H$2:$H$6</definedName>
    <definedName name="REALIZZAZIONE_DI_LAVORI_PUBBLICI">'tipologia di operazione'!$G$2:$G$16</definedName>
    <definedName name="REALIZZAZIONE_DI_LAVORI_PUBBLICI_OPERE_ED_IMPIANTISTICA">'tipologia di operazione'!$G$2:$G$16</definedName>
    <definedName name="REALIZZAZIONE_E_ACQUISTO_DI_SERVIZI">'tipologia di operazione'!$F$2:$F$7</definedName>
    <definedName name="Regione">Comuni2!$G$2</definedName>
    <definedName name="Risposte">'tipologia di operazione'!$L$2:$L$3</definedName>
    <definedName name="Salerno">Comuni2!$E$2:$E$159</definedName>
    <definedName name="Settore_Interventi">'tipologia di operazione'!$P$1:$P$30</definedName>
    <definedName name="stato_intervento">'tipologia di operazione'!$M$2:$M$3</definedName>
    <definedName name="Strumento_di_programmazione">'tipologia di operazione'!$A$2:$A$3</definedName>
    <definedName name="Tipo_di_localizzazione">'tipologia di operazione'!$B$2:$B$4</definedName>
    <definedName name="Tipo_diu_localizzazione">'tipologia di operazione'!$B$2:$B$4</definedName>
    <definedName name="Tipo_Operazione">'tipologia di operazione'!$D$2:$D$8</definedName>
    <definedName name="vocispesa">'Voci di spesa'!$A$1:$K$8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24" l="1"/>
  <c r="C112" i="24"/>
  <c r="C111" i="24"/>
  <c r="C110" i="24"/>
  <c r="C109" i="24"/>
  <c r="C108" i="24"/>
  <c r="C107" i="24"/>
  <c r="C106" i="24"/>
  <c r="C105" i="24"/>
  <c r="C104" i="24"/>
  <c r="C103" i="24"/>
  <c r="B60" i="24"/>
  <c r="B62" i="24"/>
  <c r="B61" i="24"/>
  <c r="B59" i="24"/>
  <c r="B58" i="24"/>
  <c r="B57" i="24"/>
  <c r="B56" i="24"/>
  <c r="B55" i="24"/>
  <c r="I17" i="24"/>
  <c r="I24" i="24"/>
  <c r="I23" i="24"/>
  <c r="I22" i="24"/>
  <c r="I21" i="24"/>
  <c r="I20" i="24"/>
  <c r="I19" i="24"/>
  <c r="I18" i="24"/>
  <c r="F7" i="24"/>
  <c r="F120" i="24"/>
  <c r="C69" i="24"/>
  <c r="C71" i="24"/>
  <c r="H120" i="24"/>
  <c r="F113" i="24"/>
  <c r="F85" i="24"/>
  <c r="F84" i="24"/>
  <c r="F83" i="24"/>
  <c r="F82" i="24"/>
  <c r="F81" i="24"/>
  <c r="F80" i="24"/>
  <c r="J4" i="24"/>
  <c r="G120" i="24"/>
  <c r="I113" i="24"/>
  <c r="J89" i="24"/>
  <c r="H89" i="24"/>
  <c r="F88" i="24"/>
  <c r="F87" i="24"/>
  <c r="F86" i="24"/>
  <c r="C75" i="24"/>
  <c r="C74" i="24"/>
  <c r="C73" i="24"/>
  <c r="C72" i="24"/>
  <c r="C70" i="24"/>
  <c r="C62" i="24"/>
  <c r="C61" i="24"/>
  <c r="C60" i="24"/>
  <c r="C59" i="24"/>
  <c r="C58" i="24"/>
  <c r="C57" i="24"/>
  <c r="C56" i="24"/>
  <c r="Q8" i="1"/>
  <c r="F89" i="1"/>
  <c r="F90" i="1"/>
  <c r="F91" i="1"/>
  <c r="F95" i="1"/>
  <c r="F92" i="1"/>
  <c r="F93" i="1"/>
  <c r="F94" i="1"/>
  <c r="E100" i="1"/>
  <c r="H95" i="1"/>
  <c r="J95" i="1"/>
  <c r="E101" i="1"/>
  <c r="F101" i="1"/>
  <c r="G101" i="1"/>
  <c r="E102" i="1"/>
  <c r="F102" i="1"/>
  <c r="G102" i="1"/>
  <c r="G100" i="1"/>
  <c r="F100" i="1"/>
  <c r="I127" i="1"/>
  <c r="L127" i="1"/>
  <c r="F127" i="1"/>
  <c r="C80" i="1"/>
  <c r="C79" i="1"/>
  <c r="C78" i="1"/>
  <c r="C77" i="1"/>
  <c r="C76" i="1"/>
  <c r="C75" i="1"/>
  <c r="C74" i="1"/>
  <c r="I112" i="1"/>
  <c r="G112" i="1"/>
  <c r="G135" i="1"/>
  <c r="F135" i="1"/>
  <c r="I17" i="1"/>
  <c r="F6" i="1"/>
  <c r="C126" i="1"/>
  <c r="C125" i="1"/>
  <c r="C124" i="1"/>
  <c r="C123" i="1"/>
  <c r="C122" i="1"/>
  <c r="C121" i="1"/>
  <c r="C120" i="1"/>
  <c r="C119" i="1"/>
  <c r="C118" i="1"/>
  <c r="C117" i="1"/>
  <c r="C66" i="1"/>
  <c r="C65" i="1"/>
  <c r="C64" i="1"/>
  <c r="C63" i="1"/>
  <c r="C62" i="1"/>
  <c r="C61" i="1"/>
  <c r="C60" i="1"/>
  <c r="C59" i="1"/>
  <c r="L113" i="24" l="1"/>
  <c r="F89" i="24"/>
  <c r="J78" i="24" s="1"/>
</calcChain>
</file>

<file path=xl/sharedStrings.xml><?xml version="1.0" encoding="utf-8"?>
<sst xmlns="http://schemas.openxmlformats.org/spreadsheetml/2006/main" count="5102" uniqueCount="1336">
  <si>
    <t>Responsabile A.P.Q.</t>
  </si>
  <si>
    <t>Regione</t>
  </si>
  <si>
    <t>Provincia</t>
  </si>
  <si>
    <t>Codice Istat</t>
  </si>
  <si>
    <t>Soggetto Attuatore:</t>
  </si>
  <si>
    <t>Soggetto Proponente:</t>
  </si>
  <si>
    <t>Stato Intervento:</t>
  </si>
  <si>
    <t>RUP Intervento:</t>
  </si>
  <si>
    <t>Modalità di Attuazione</t>
  </si>
  <si>
    <t>Tipologia Operazione</t>
  </si>
  <si>
    <t>Tipologia di Investimento</t>
  </si>
  <si>
    <t>CUP definitivo</t>
  </si>
  <si>
    <t>CUP provvisorio</t>
  </si>
  <si>
    <t>Sottosettore</t>
  </si>
  <si>
    <t>Categoria</t>
  </si>
  <si>
    <t>Settore CPT</t>
  </si>
  <si>
    <t>Attività economica</t>
  </si>
  <si>
    <t>Forme di finanziamento</t>
  </si>
  <si>
    <t>Progetto cardine</t>
  </si>
  <si>
    <t>Inquadrato nella legge  obiettivo (L. 443/2001)</t>
  </si>
  <si>
    <t>Ambiente</t>
  </si>
  <si>
    <t>Societa' dell'informazione</t>
  </si>
  <si>
    <t>SOGGETTO     APPALTANTE</t>
  </si>
  <si>
    <t>P.IVA/C.F.</t>
  </si>
  <si>
    <t>Denominazione</t>
  </si>
  <si>
    <t>Telefono</t>
  </si>
  <si>
    <t>Fax</t>
  </si>
  <si>
    <t>Email</t>
  </si>
  <si>
    <t>PISTE   PROCEDURALI</t>
  </si>
  <si>
    <t>Descrizione Step</t>
  </si>
  <si>
    <t>Data Prevista  Conclusione</t>
  </si>
  <si>
    <t>Data Consuntivo  Avvio</t>
  </si>
  <si>
    <t>Data Consuntivo  Conclusione</t>
  </si>
  <si>
    <t>Importo previsto</t>
  </si>
  <si>
    <t>Importo effettivo</t>
  </si>
  <si>
    <t>Step</t>
  </si>
  <si>
    <t>Data Effettiva</t>
  </si>
  <si>
    <t>Pubblicazione Bando</t>
  </si>
  <si>
    <t>Acquisizione Offerte</t>
  </si>
  <si>
    <t>Aggiudicazione Provvisoria</t>
  </si>
  <si>
    <t>Aggiudicazione Definitiva</t>
  </si>
  <si>
    <t>Stipula Contratto</t>
  </si>
  <si>
    <t>PIANO ECONOMICO</t>
  </si>
  <si>
    <t>Profilo Pluriennale</t>
  </si>
  <si>
    <t>Costo Complessivo:</t>
  </si>
  <si>
    <t>Anno</t>
  </si>
  <si>
    <t>Piano Economico</t>
  </si>
  <si>
    <t>Realizzato</t>
  </si>
  <si>
    <t>Totale</t>
  </si>
  <si>
    <t>AVANZAMENTI FISICI</t>
  </si>
  <si>
    <t>Programmato</t>
  </si>
  <si>
    <t>Valore Impegnato</t>
  </si>
  <si>
    <t>Valore Realizzato</t>
  </si>
  <si>
    <t>Valore Concluso</t>
  </si>
  <si>
    <t xml:space="preserve">PIANO FINANZIARIO
</t>
  </si>
  <si>
    <t>Importo Concesso</t>
  </si>
  <si>
    <t>Tipo</t>
  </si>
  <si>
    <t>QUADRO   ECONOMICO</t>
  </si>
  <si>
    <t>Tipologia Spesa</t>
  </si>
  <si>
    <t>Importo pre-gara</t>
  </si>
  <si>
    <t>Importo post-gara</t>
  </si>
  <si>
    <t>ECONOMIE</t>
  </si>
  <si>
    <t>Fonte/Articolazione</t>
  </si>
  <si>
    <t>Importo</t>
  </si>
  <si>
    <t>TOTALE</t>
  </si>
  <si>
    <t>Campania</t>
  </si>
  <si>
    <t>Codice intervento SMOL</t>
  </si>
  <si>
    <t>Titolo intervento</t>
  </si>
  <si>
    <t>Direzione competente</t>
  </si>
  <si>
    <t>Strumento di programmazione</t>
  </si>
  <si>
    <t>Accordo di programma Quadro</t>
  </si>
  <si>
    <t>Strumento di Attuazione diretta</t>
  </si>
  <si>
    <t>DIREZIONE GENERALE</t>
  </si>
  <si>
    <t>RESPONSABILE ACCORDO</t>
  </si>
  <si>
    <t xml:space="preserve">Michele Palmieri </t>
  </si>
  <si>
    <t>Rosanna Romano</t>
  </si>
  <si>
    <t>Solo denominazione in italiano</t>
  </si>
  <si>
    <t>Codice Regione</t>
  </si>
  <si>
    <t>Codice Provincia</t>
  </si>
  <si>
    <t>Codice Comune</t>
  </si>
  <si>
    <t>Codice Istat del Comune 
(formato alfanumerico)</t>
  </si>
  <si>
    <t>Ailano</t>
  </si>
  <si>
    <t>Caserta</t>
  </si>
  <si>
    <t>15</t>
  </si>
  <si>
    <t>061</t>
  </si>
  <si>
    <t>001</t>
  </si>
  <si>
    <t>Alife</t>
  </si>
  <si>
    <t>002</t>
  </si>
  <si>
    <t>Alvignano</t>
  </si>
  <si>
    <t>003</t>
  </si>
  <si>
    <t>Arienzo</t>
  </si>
  <si>
    <t>004</t>
  </si>
  <si>
    <t>Aversa</t>
  </si>
  <si>
    <t>005</t>
  </si>
  <si>
    <t>Baia e Latina</t>
  </si>
  <si>
    <t>006</t>
  </si>
  <si>
    <t>Bellona</t>
  </si>
  <si>
    <t>007</t>
  </si>
  <si>
    <t>Caianello</t>
  </si>
  <si>
    <t>008</t>
  </si>
  <si>
    <t>Caiazzo</t>
  </si>
  <si>
    <t>009</t>
  </si>
  <si>
    <t>Calvi Risorta</t>
  </si>
  <si>
    <t>010</t>
  </si>
  <si>
    <t>Camigliano</t>
  </si>
  <si>
    <t>011</t>
  </si>
  <si>
    <t>Cancello ed Arnone</t>
  </si>
  <si>
    <t>012</t>
  </si>
  <si>
    <t>Capodrise</t>
  </si>
  <si>
    <t>013</t>
  </si>
  <si>
    <t>Capriati a Volturno</t>
  </si>
  <si>
    <t>014</t>
  </si>
  <si>
    <t>Capua</t>
  </si>
  <si>
    <t>015</t>
  </si>
  <si>
    <t>Carinaro</t>
  </si>
  <si>
    <t>016</t>
  </si>
  <si>
    <t>Carinola</t>
  </si>
  <si>
    <t>017</t>
  </si>
  <si>
    <t>Casagiove</t>
  </si>
  <si>
    <t>018</t>
  </si>
  <si>
    <t>Casal di Principe</t>
  </si>
  <si>
    <t>019</t>
  </si>
  <si>
    <t>Casaluce</t>
  </si>
  <si>
    <t>020</t>
  </si>
  <si>
    <t>Casapulla</t>
  </si>
  <si>
    <t>021</t>
  </si>
  <si>
    <t>022</t>
  </si>
  <si>
    <t>Castel Campagnano</t>
  </si>
  <si>
    <t>023</t>
  </si>
  <si>
    <t>Castel di Sasso</t>
  </si>
  <si>
    <t>024</t>
  </si>
  <si>
    <t>Castello del Matese</t>
  </si>
  <si>
    <t>025</t>
  </si>
  <si>
    <t>Castel Morrone</t>
  </si>
  <si>
    <t>026</t>
  </si>
  <si>
    <t>Castel Volturno</t>
  </si>
  <si>
    <t>027</t>
  </si>
  <si>
    <t>Cervino</t>
  </si>
  <si>
    <t>028</t>
  </si>
  <si>
    <t>Cesa</t>
  </si>
  <si>
    <t>029</t>
  </si>
  <si>
    <t>Ciorlano</t>
  </si>
  <si>
    <t>030</t>
  </si>
  <si>
    <t>Conca della Campania</t>
  </si>
  <si>
    <t>031</t>
  </si>
  <si>
    <t>Curti</t>
  </si>
  <si>
    <t>032</t>
  </si>
  <si>
    <t>Dragoni</t>
  </si>
  <si>
    <t>033</t>
  </si>
  <si>
    <t>Fontegreca</t>
  </si>
  <si>
    <t>034</t>
  </si>
  <si>
    <t>Formicola</t>
  </si>
  <si>
    <t>035</t>
  </si>
  <si>
    <t>Francolise</t>
  </si>
  <si>
    <t>036</t>
  </si>
  <si>
    <t>Frignano</t>
  </si>
  <si>
    <t>037</t>
  </si>
  <si>
    <t>Gallo Matese</t>
  </si>
  <si>
    <t>038</t>
  </si>
  <si>
    <t>Galluccio</t>
  </si>
  <si>
    <t>039</t>
  </si>
  <si>
    <t>Giano Vetusto</t>
  </si>
  <si>
    <t>040</t>
  </si>
  <si>
    <t>Gioia Sannitica</t>
  </si>
  <si>
    <t>041</t>
  </si>
  <si>
    <t>Grazzanise</t>
  </si>
  <si>
    <t>042</t>
  </si>
  <si>
    <t>Gricignano di Aversa</t>
  </si>
  <si>
    <t>043</t>
  </si>
  <si>
    <t>Letino</t>
  </si>
  <si>
    <t>044</t>
  </si>
  <si>
    <t>Liberi</t>
  </si>
  <si>
    <t>045</t>
  </si>
  <si>
    <t>Lusciano</t>
  </si>
  <si>
    <t>046</t>
  </si>
  <si>
    <t>Macerata Campania</t>
  </si>
  <si>
    <t>047</t>
  </si>
  <si>
    <t>Maddaloni</t>
  </si>
  <si>
    <t>048</t>
  </si>
  <si>
    <t>Marcianise</t>
  </si>
  <si>
    <t>049</t>
  </si>
  <si>
    <t>Marzano Appio</t>
  </si>
  <si>
    <t>050</t>
  </si>
  <si>
    <t>Mignano Monte Lungo</t>
  </si>
  <si>
    <t>051</t>
  </si>
  <si>
    <t>Mondragone</t>
  </si>
  <si>
    <t>052</t>
  </si>
  <si>
    <t>Orta di Atella</t>
  </si>
  <si>
    <t>053</t>
  </si>
  <si>
    <t>Parete</t>
  </si>
  <si>
    <t>054</t>
  </si>
  <si>
    <t>Pastorano</t>
  </si>
  <si>
    <t>055</t>
  </si>
  <si>
    <t>Piana di Monte Verna</t>
  </si>
  <si>
    <t>056</t>
  </si>
  <si>
    <t>Piedimonte Matese</t>
  </si>
  <si>
    <t>057</t>
  </si>
  <si>
    <t>Pietramelara</t>
  </si>
  <si>
    <t>058</t>
  </si>
  <si>
    <t>Pietravairano</t>
  </si>
  <si>
    <t>059</t>
  </si>
  <si>
    <t>Pignataro Maggiore</t>
  </si>
  <si>
    <t>060</t>
  </si>
  <si>
    <t>Pontelatone</t>
  </si>
  <si>
    <t>Portico di Caserta</t>
  </si>
  <si>
    <t>062</t>
  </si>
  <si>
    <t>Prata Sannita</t>
  </si>
  <si>
    <t>063</t>
  </si>
  <si>
    <t>Pratella</t>
  </si>
  <si>
    <t>064</t>
  </si>
  <si>
    <t>Presenzano</t>
  </si>
  <si>
    <t>065</t>
  </si>
  <si>
    <t>Raviscanina</t>
  </si>
  <si>
    <t>066</t>
  </si>
  <si>
    <t>Recale</t>
  </si>
  <si>
    <t>067</t>
  </si>
  <si>
    <t>Riardo</t>
  </si>
  <si>
    <t>068</t>
  </si>
  <si>
    <t>Rocca d'Evandro</t>
  </si>
  <si>
    <t>069</t>
  </si>
  <si>
    <t>Roccamonfina</t>
  </si>
  <si>
    <t>070</t>
  </si>
  <si>
    <t>Roccaromana</t>
  </si>
  <si>
    <t>071</t>
  </si>
  <si>
    <t>Rocchetta e Croce</t>
  </si>
  <si>
    <t>072</t>
  </si>
  <si>
    <t>Ruviano</t>
  </si>
  <si>
    <t>073</t>
  </si>
  <si>
    <t>San Cipriano d'Aversa</t>
  </si>
  <si>
    <t>074</t>
  </si>
  <si>
    <t>San Felice a Cancello</t>
  </si>
  <si>
    <t>075</t>
  </si>
  <si>
    <t>San Gregorio Matese</t>
  </si>
  <si>
    <t>076</t>
  </si>
  <si>
    <t>San Marcellino</t>
  </si>
  <si>
    <t>077</t>
  </si>
  <si>
    <t>San Nicola la Strada</t>
  </si>
  <si>
    <t>078</t>
  </si>
  <si>
    <t>San Pietro Infine</t>
  </si>
  <si>
    <t>079</t>
  </si>
  <si>
    <t>San Potito Sannitico</t>
  </si>
  <si>
    <t>080</t>
  </si>
  <si>
    <t>San Prisco</t>
  </si>
  <si>
    <t>081</t>
  </si>
  <si>
    <t>Santa Maria a Vico</t>
  </si>
  <si>
    <t>082</t>
  </si>
  <si>
    <t>Santa Maria Capua Vetere</t>
  </si>
  <si>
    <t>083</t>
  </si>
  <si>
    <t>Santa Maria la Fossa</t>
  </si>
  <si>
    <t>084</t>
  </si>
  <si>
    <t>San Tammaro</t>
  </si>
  <si>
    <t>085</t>
  </si>
  <si>
    <t>Sant'Angelo d'Alife</t>
  </si>
  <si>
    <t>086</t>
  </si>
  <si>
    <t>Sant'Arpino</t>
  </si>
  <si>
    <t>087</t>
  </si>
  <si>
    <t>Sessa Aurunca</t>
  </si>
  <si>
    <t>088</t>
  </si>
  <si>
    <t>Sparanise</t>
  </si>
  <si>
    <t>089</t>
  </si>
  <si>
    <t>Succivo</t>
  </si>
  <si>
    <t>090</t>
  </si>
  <si>
    <t>Teano</t>
  </si>
  <si>
    <t>091</t>
  </si>
  <si>
    <t>Teverola</t>
  </si>
  <si>
    <t>092</t>
  </si>
  <si>
    <t>Tora e Piccilli</t>
  </si>
  <si>
    <t>093</t>
  </si>
  <si>
    <t>Trentola-Ducenta</t>
  </si>
  <si>
    <t>094</t>
  </si>
  <si>
    <t>Vairano Patenora</t>
  </si>
  <si>
    <t>095</t>
  </si>
  <si>
    <t>Valle Agricola</t>
  </si>
  <si>
    <t>096</t>
  </si>
  <si>
    <t>Valle di Maddaloni</t>
  </si>
  <si>
    <t>097</t>
  </si>
  <si>
    <t>Villa di Briano</t>
  </si>
  <si>
    <t>098</t>
  </si>
  <si>
    <t>Villa Literno</t>
  </si>
  <si>
    <t>099</t>
  </si>
  <si>
    <t>Vitulazio</t>
  </si>
  <si>
    <t>100</t>
  </si>
  <si>
    <t>Falciano del Massico</t>
  </si>
  <si>
    <t>101</t>
  </si>
  <si>
    <t>Cellole</t>
  </si>
  <si>
    <t>102</t>
  </si>
  <si>
    <t>Casapesenna</t>
  </si>
  <si>
    <t>103</t>
  </si>
  <si>
    <t>San Marco Evangelista</t>
  </si>
  <si>
    <t>104</t>
  </si>
  <si>
    <t>Airola</t>
  </si>
  <si>
    <t>Benevento</t>
  </si>
  <si>
    <t>Amorosi</t>
  </si>
  <si>
    <t>Apice</t>
  </si>
  <si>
    <t>Apollosa</t>
  </si>
  <si>
    <t>Arpaia</t>
  </si>
  <si>
    <t>Arpaise</t>
  </si>
  <si>
    <t>Baselice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</si>
  <si>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</si>
  <si>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</si>
  <si>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</si>
  <si>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</si>
  <si>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</si>
  <si>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</si>
  <si>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</si>
  <si>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</si>
  <si>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</si>
  <si>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</si>
  <si>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</si>
  <si>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</si>
  <si>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</si>
  <si>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</si>
  <si>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</si>
  <si>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</si>
  <si>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</si>
  <si>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</si>
  <si>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</si>
  <si>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</si>
  <si>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</si>
  <si>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</si>
  <si>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</si>
  <si>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</si>
  <si>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</si>
  <si>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</si>
  <si>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</si>
  <si>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</si>
  <si>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</si>
  <si>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</si>
  <si>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</si>
  <si>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</si>
  <si>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</si>
  <si>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</si>
  <si>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</si>
  <si>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</si>
  <si>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</si>
  <si>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</si>
  <si>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</si>
  <si>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</si>
  <si>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</si>
  <si>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</si>
  <si>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</si>
  <si>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</si>
  <si>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</si>
  <si>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</si>
  <si>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</si>
  <si>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</si>
  <si>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</si>
  <si>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</si>
  <si>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</si>
  <si>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</si>
  <si>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</si>
  <si>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</si>
  <si>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</si>
  <si>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</si>
  <si>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</si>
  <si>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</si>
  <si>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</si>
  <si>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</si>
  <si>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</si>
  <si>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</si>
  <si>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</si>
  <si>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</si>
  <si>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</si>
  <si>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</si>
  <si>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</si>
  <si>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</si>
  <si>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</si>
  <si>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</si>
  <si>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Acerra</t>
  </si>
  <si>
    <t>Napoli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</si>
  <si>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</si>
  <si>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</si>
  <si>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</si>
  <si>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</si>
  <si>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</si>
  <si>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</si>
  <si>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</si>
  <si>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</si>
  <si>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</si>
  <si>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</si>
  <si>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</si>
  <si>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</si>
  <si>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</si>
  <si>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</si>
  <si>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</si>
  <si>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</si>
  <si>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</si>
  <si>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</si>
  <si>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</si>
  <si>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</si>
  <si>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</si>
  <si>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</si>
  <si>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</si>
  <si>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</si>
  <si>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</si>
  <si>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</si>
  <si>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</si>
  <si>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</si>
  <si>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</si>
  <si>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</si>
  <si>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</si>
  <si>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</si>
  <si>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</si>
  <si>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</si>
  <si>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</si>
  <si>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</si>
  <si>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</si>
  <si>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</si>
  <si>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</si>
  <si>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</si>
  <si>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</si>
  <si>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</si>
  <si>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</si>
  <si>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</si>
  <si>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</si>
  <si>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</si>
  <si>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</si>
  <si>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</si>
  <si>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</si>
  <si>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</si>
  <si>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</si>
  <si>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</si>
  <si>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</si>
  <si>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</si>
  <si>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</si>
  <si>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</si>
  <si>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</si>
  <si>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</si>
  <si>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</si>
  <si>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</si>
  <si>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</si>
  <si>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</si>
  <si>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</si>
  <si>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</si>
  <si>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</si>
  <si>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</si>
  <si>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</si>
  <si>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</si>
  <si>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</si>
  <si>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</si>
  <si>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</si>
  <si>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</si>
  <si>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</si>
  <si>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</si>
  <si>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</si>
  <si>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</si>
  <si>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</si>
  <si>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</si>
  <si>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</si>
  <si>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</si>
  <si>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</si>
  <si>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</si>
  <si>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</si>
  <si>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</si>
  <si>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</si>
  <si>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</si>
  <si>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</si>
  <si>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</si>
  <si>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</si>
  <si>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</si>
  <si>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Aiello del Sabato</t>
  </si>
  <si>
    <t>Avellino</t>
  </si>
  <si>
    <t>Altavilla Irpina</t>
  </si>
  <si>
    <t>Andretta</t>
  </si>
  <si>
    <t>Aquilonia</t>
  </si>
  <si>
    <t>Ariano Irpino</t>
  </si>
  <si>
    <t>Atripalda</t>
  </si>
  <si>
    <t>Avella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</si>
  <si>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</si>
  <si>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</si>
  <si>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</si>
  <si>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</si>
  <si>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</si>
  <si>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</si>
  <si>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</si>
  <si>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</si>
  <si>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</si>
  <si>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</si>
  <si>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</si>
  <si>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</si>
  <si>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</si>
  <si>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</si>
  <si>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</si>
  <si>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</si>
  <si>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</si>
  <si>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</si>
  <si>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</si>
  <si>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</si>
  <si>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</si>
  <si>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</si>
  <si>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</si>
  <si>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</si>
  <si>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</si>
  <si>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</si>
  <si>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</si>
  <si>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</si>
  <si>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</si>
  <si>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</si>
  <si>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</si>
  <si>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</si>
  <si>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</si>
  <si>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</si>
  <si>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</si>
  <si>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</si>
  <si>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</si>
  <si>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</si>
  <si>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</si>
  <si>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</si>
  <si>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</si>
  <si>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</si>
  <si>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</si>
  <si>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</si>
  <si>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</si>
  <si>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</si>
  <si>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</si>
  <si>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</si>
  <si>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</si>
  <si>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</si>
  <si>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</si>
  <si>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</si>
  <si>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</si>
  <si>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</si>
  <si>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</si>
  <si>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</si>
  <si>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</si>
  <si>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</si>
  <si>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</si>
  <si>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</si>
  <si>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</si>
  <si>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</si>
  <si>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</si>
  <si>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</si>
  <si>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</si>
  <si>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</si>
  <si>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</si>
  <si>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</si>
  <si>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</si>
  <si>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</si>
  <si>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</si>
  <si>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</si>
  <si>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</si>
  <si>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</si>
  <si>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</si>
  <si>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</si>
  <si>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</si>
  <si>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</si>
  <si>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</si>
  <si>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</si>
  <si>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</si>
  <si>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</si>
  <si>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</si>
  <si>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</si>
  <si>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</si>
  <si>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</si>
  <si>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</si>
  <si>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</si>
  <si>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</si>
  <si>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</si>
  <si>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</si>
  <si>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</si>
  <si>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</si>
  <si>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</si>
  <si>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105</t>
  </si>
  <si>
    <t>Taurano</t>
  </si>
  <si>
    <t>106</t>
  </si>
  <si>
    <t>Taurasi</t>
  </si>
  <si>
    <t>107</t>
  </si>
  <si>
    <t>Teora</t>
  </si>
  <si>
    <t>108</t>
  </si>
  <si>
    <t>Torella dei Lombardi</t>
  </si>
  <si>
    <t>109</t>
  </si>
  <si>
    <t>Torre Le Nocelle</t>
  </si>
  <si>
    <t>110</t>
  </si>
  <si>
    <t>Torrioni</t>
  </si>
  <si>
    <t>111</t>
  </si>
  <si>
    <t>Trevico</t>
  </si>
  <si>
    <t>112</t>
  </si>
  <si>
    <t>Tufo</t>
  </si>
  <si>
    <t>113</t>
  </si>
  <si>
    <t>Vallata</t>
  </si>
  <si>
    <t>114</t>
  </si>
  <si>
    <t>Vallesaccarda</t>
  </si>
  <si>
    <t>115</t>
  </si>
  <si>
    <t>Venticano</t>
  </si>
  <si>
    <t>116</t>
  </si>
  <si>
    <t>Villamaina</t>
  </si>
  <si>
    <t>117</t>
  </si>
  <si>
    <t>Villanova del Battista</t>
  </si>
  <si>
    <t>118</t>
  </si>
  <si>
    <t>Volturara Irpina</t>
  </si>
  <si>
    <t>119</t>
  </si>
  <si>
    <t>Zungoli</t>
  </si>
  <si>
    <t>120</t>
  </si>
  <si>
    <t>Montoro</t>
  </si>
  <si>
    <t>121</t>
  </si>
  <si>
    <t>Acerno</t>
  </si>
  <si>
    <t>Salerno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</si>
  <si>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</si>
  <si>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</si>
  <si>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</si>
  <si>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</si>
  <si>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</si>
  <si>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</si>
  <si>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</si>
  <si>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</si>
  <si>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</si>
  <si>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</si>
  <si>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</si>
  <si>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</si>
  <si>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</si>
  <si>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</si>
  <si>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</si>
  <si>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</si>
  <si>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</si>
  <si>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</si>
  <si>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</si>
  <si>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</si>
  <si>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</si>
  <si>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</si>
  <si>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</si>
  <si>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</si>
  <si>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</si>
  <si>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</si>
  <si>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</si>
  <si>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</si>
  <si>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</si>
  <si>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</si>
  <si>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</si>
  <si>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</si>
  <si>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</si>
  <si>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</si>
  <si>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</si>
  <si>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</si>
  <si>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</si>
  <si>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</si>
  <si>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</si>
  <si>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</si>
  <si>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</si>
  <si>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</si>
  <si>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</si>
  <si>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</si>
  <si>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</si>
  <si>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</si>
  <si>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</si>
  <si>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</si>
  <si>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</si>
  <si>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</si>
  <si>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</si>
  <si>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</si>
  <si>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</si>
  <si>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</si>
  <si>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</si>
  <si>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</si>
  <si>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</si>
  <si>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</si>
  <si>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</si>
  <si>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</si>
  <si>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</si>
  <si>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</si>
  <si>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</si>
  <si>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</si>
  <si>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</si>
  <si>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</si>
  <si>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</si>
  <si>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</si>
  <si>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</si>
  <si>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</si>
  <si>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</si>
  <si>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</si>
  <si>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</si>
  <si>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</si>
  <si>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</si>
  <si>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</si>
  <si>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</si>
  <si>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</si>
  <si>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</si>
  <si>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</si>
  <si>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</si>
  <si>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</si>
  <si>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</si>
  <si>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</si>
  <si>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</si>
  <si>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</si>
  <si>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</si>
  <si>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</si>
  <si>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</si>
  <si>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</si>
  <si>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</si>
  <si>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</si>
  <si>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</si>
  <si>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</si>
  <si>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</si>
  <si>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</si>
  <si>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</si>
  <si>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</si>
  <si>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</si>
  <si>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</si>
  <si>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</si>
  <si>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</si>
  <si>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</si>
  <si>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</si>
  <si>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</si>
  <si>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</si>
  <si>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</si>
  <si>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</si>
  <si>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</si>
  <si>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</si>
  <si>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</si>
  <si>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</si>
  <si>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</si>
  <si>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</si>
  <si>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</si>
  <si>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</si>
  <si>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</si>
  <si>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</si>
  <si>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</si>
  <si>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</si>
  <si>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122</t>
  </si>
  <si>
    <t>San Mauro Cilento</t>
  </si>
  <si>
    <t>123</t>
  </si>
  <si>
    <t>San Mauro la Bruca</t>
  </si>
  <si>
    <t>124</t>
  </si>
  <si>
    <t>San Pietro al Tanagro</t>
  </si>
  <si>
    <t>125</t>
  </si>
  <si>
    <t>San Rufo</t>
  </si>
  <si>
    <t>126</t>
  </si>
  <si>
    <t>Santa Marina</t>
  </si>
  <si>
    <t>127</t>
  </si>
  <si>
    <t>Sant'Angelo a Fasanella</t>
  </si>
  <si>
    <t>128</t>
  </si>
  <si>
    <t>Sant'Arsenio</t>
  </si>
  <si>
    <t>129</t>
  </si>
  <si>
    <t>Sant'Egidio del Monte Albino</t>
  </si>
  <si>
    <t>130</t>
  </si>
  <si>
    <t>Santomenna</t>
  </si>
  <si>
    <t>131</t>
  </si>
  <si>
    <t>San Valentino Torio</t>
  </si>
  <si>
    <t>132</t>
  </si>
  <si>
    <t>Sanza</t>
  </si>
  <si>
    <t>133</t>
  </si>
  <si>
    <t>Sapri</t>
  </si>
  <si>
    <t>134</t>
  </si>
  <si>
    <t>Sarno</t>
  </si>
  <si>
    <t>135</t>
  </si>
  <si>
    <t>Sassano</t>
  </si>
  <si>
    <t>136</t>
  </si>
  <si>
    <t>Scafati</t>
  </si>
  <si>
    <t>137</t>
  </si>
  <si>
    <t>Scala</t>
  </si>
  <si>
    <t>138</t>
  </si>
  <si>
    <t>Serramezzana</t>
  </si>
  <si>
    <t>139</t>
  </si>
  <si>
    <t>Serre</t>
  </si>
  <si>
    <t>140</t>
  </si>
  <si>
    <t>Sessa Cilento</t>
  </si>
  <si>
    <t>141</t>
  </si>
  <si>
    <t>Siano</t>
  </si>
  <si>
    <t>142</t>
  </si>
  <si>
    <t>Sicignano degli Alburni</t>
  </si>
  <si>
    <t>143</t>
  </si>
  <si>
    <t>Stella Cilento</t>
  </si>
  <si>
    <t>144</t>
  </si>
  <si>
    <t>Stio</t>
  </si>
  <si>
    <t>145</t>
  </si>
  <si>
    <t>Teggiano</t>
  </si>
  <si>
    <t>146</t>
  </si>
  <si>
    <t>Torchiara</t>
  </si>
  <si>
    <t>147</t>
  </si>
  <si>
    <t>Torraca</t>
  </si>
  <si>
    <t>148</t>
  </si>
  <si>
    <t>Torre Orsaia</t>
  </si>
  <si>
    <t>149</t>
  </si>
  <si>
    <t>Tortorella</t>
  </si>
  <si>
    <t>150</t>
  </si>
  <si>
    <t>Tramonti</t>
  </si>
  <si>
    <t>151</t>
  </si>
  <si>
    <t>Trentinara</t>
  </si>
  <si>
    <t>152</t>
  </si>
  <si>
    <t>Valle dell'Angelo</t>
  </si>
  <si>
    <t>153</t>
  </si>
  <si>
    <t>Vallo della Lucania</t>
  </si>
  <si>
    <t>154</t>
  </si>
  <si>
    <t>Valva</t>
  </si>
  <si>
    <t>155</t>
  </si>
  <si>
    <t>Vibonati</t>
  </si>
  <si>
    <t>156</t>
  </si>
  <si>
    <t>Vietri sul Mare</t>
  </si>
  <si>
    <t>157</t>
  </si>
  <si>
    <t>Bellizzi</t>
  </si>
  <si>
    <t>158</t>
  </si>
  <si>
    <t>Comuni</t>
  </si>
  <si>
    <t>Tipo di Localizzazione</t>
  </si>
  <si>
    <t>Puntuale</t>
  </si>
  <si>
    <t>Areale</t>
  </si>
  <si>
    <t>Lineare</t>
  </si>
  <si>
    <t>Descrizione Intervento</t>
  </si>
  <si>
    <t>Modalità d'attuazione</t>
  </si>
  <si>
    <t>Operazione a Regia</t>
  </si>
  <si>
    <t>Operazione a Titolarità</t>
  </si>
  <si>
    <t>TIPO_OPERAZIONE</t>
  </si>
  <si>
    <t>Risposte</t>
  </si>
  <si>
    <t>Si</t>
  </si>
  <si>
    <t>No</t>
  </si>
  <si>
    <t>Natura</t>
  </si>
  <si>
    <t>Tipologia</t>
  </si>
  <si>
    <t>Diffusione (trasferte, pubblicità, seminari, ecc.)</t>
  </si>
  <si>
    <t>Imprevisti</t>
  </si>
  <si>
    <t>IVA</t>
  </si>
  <si>
    <t>Progettazione e studi (incluse spese tecniche)</t>
  </si>
  <si>
    <t>Acquisizione aree o immobili</t>
  </si>
  <si>
    <t>Lavori realizzati in affidamento</t>
  </si>
  <si>
    <t>Lavori realizzati in economia</t>
  </si>
  <si>
    <t>Servizi di consulenza non imputabili a progettazioni e studi</t>
  </si>
  <si>
    <t>Altro</t>
  </si>
  <si>
    <t>Progettazione e studi</t>
  </si>
  <si>
    <t>Suolo aziendale</t>
  </si>
  <si>
    <t>Opere murarie</t>
  </si>
  <si>
    <t>Macchinari impianti, attrezzature e altre forniture</t>
  </si>
  <si>
    <t>Formazione</t>
  </si>
  <si>
    <t>Altro (compreso personale e spese generali)</t>
  </si>
  <si>
    <t>Diffusione (trasferte, seminari, ecc.)</t>
  </si>
  <si>
    <t>Spese generali e accessorie</t>
  </si>
  <si>
    <t>Valore del servizio</t>
  </si>
  <si>
    <t>Messa in opera beni</t>
  </si>
  <si>
    <t>Valore dei beni</t>
  </si>
  <si>
    <t>Progettazione e consulenze</t>
  </si>
  <si>
    <t>Voce di spesa non prevista</t>
  </si>
  <si>
    <t>Acquisto_di_beni</t>
  </si>
  <si>
    <t>Progetto generatore di entrate</t>
  </si>
  <si>
    <t>INFORMAZIONI GENERALI SUL CUP</t>
  </si>
  <si>
    <t>Data prevista avvio</t>
  </si>
  <si>
    <t xml:space="preserve"> Definizione e stipula contratto</t>
  </si>
  <si>
    <t>Esecuzione Fornitura</t>
  </si>
  <si>
    <t>Verifiche e controlli</t>
  </si>
  <si>
    <t xml:space="preserve"> Progettazione Esecutiva</t>
  </si>
  <si>
    <t xml:space="preserve"> Esecuzione Lavori</t>
  </si>
  <si>
    <t xml:space="preserve"> Collaudo</t>
  </si>
  <si>
    <t xml:space="preserve"> Chiusura Intervento</t>
  </si>
  <si>
    <t xml:space="preserve"> Funzionalità</t>
  </si>
  <si>
    <t>Concessione finanziamento</t>
  </si>
  <si>
    <t xml:space="preserve"> Esecuzione investimenti</t>
  </si>
  <si>
    <t xml:space="preserve"> Chiusura intervento</t>
  </si>
  <si>
    <t xml:space="preserve"> Esecuzione interventi</t>
  </si>
  <si>
    <t>Autorizzazione acquisizione/conferimento</t>
  </si>
  <si>
    <t xml:space="preserve"> Esecuzione acquisizione/conferimento</t>
  </si>
  <si>
    <t>Definizione e regolamentazione attività</t>
  </si>
  <si>
    <t xml:space="preserve"> Esecuzione attività</t>
  </si>
  <si>
    <t xml:space="preserve"> Controllo chiusura finanziaria</t>
  </si>
  <si>
    <t>Non pertinente</t>
  </si>
  <si>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</si>
  <si>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</si>
  <si>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</si>
  <si>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</si>
  <si>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</si>
  <si>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</si>
  <si>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</si>
  <si>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</si>
  <si>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</si>
  <si>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</si>
  <si>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</si>
  <si>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</si>
  <si>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</si>
  <si>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Giorno</t>
  </si>
  <si>
    <t>gg</t>
  </si>
  <si>
    <t>mm</t>
  </si>
  <si>
    <t>aa</t>
  </si>
  <si>
    <t>CIG</t>
  </si>
  <si>
    <t>Da realizzare</t>
  </si>
  <si>
    <t>Codice Indicatore</t>
  </si>
  <si>
    <t>Descrizione Indicatore</t>
  </si>
  <si>
    <t>Unita' Di Misura</t>
  </si>
  <si>
    <t>Descrizione Unita' Di Misura</t>
  </si>
  <si>
    <t>Destinatari</t>
  </si>
  <si>
    <t>Studi o progettazioni</t>
  </si>
  <si>
    <t>N</t>
  </si>
  <si>
    <t>NUMERO</t>
  </si>
  <si>
    <t>Capacità di trattamento rifiuti oggetto di intervento</t>
  </si>
  <si>
    <t>T/A</t>
  </si>
  <si>
    <t>TONNELLATE ALL'ANNO</t>
  </si>
  <si>
    <t>Ampliamento di capacità</t>
  </si>
  <si>
    <t>MCS</t>
  </si>
  <si>
    <t>METRI CUBI AL SECONDO</t>
  </si>
  <si>
    <t>Ampliamento di portata</t>
  </si>
  <si>
    <t>Ampliamento di portata media equivalente</t>
  </si>
  <si>
    <t>Ampliamento lunghezza rete</t>
  </si>
  <si>
    <t>ML</t>
  </si>
  <si>
    <t>METRI LINEARI</t>
  </si>
  <si>
    <t>Antenne o trasmittenti</t>
  </si>
  <si>
    <t>Capacità dell'impianto oggetto di intervento</t>
  </si>
  <si>
    <t>MC</t>
  </si>
  <si>
    <t>METRI CUBI</t>
  </si>
  <si>
    <t>Capacità Produttiva</t>
  </si>
  <si>
    <t>T</t>
  </si>
  <si>
    <t>TONNELLATE</t>
  </si>
  <si>
    <t>Estensione dell'intervento in lunghezza (Km)</t>
  </si>
  <si>
    <t>KM</t>
  </si>
  <si>
    <t>KILOMETRI</t>
  </si>
  <si>
    <t>Estensione dell'intervento in lunghezza (ml)</t>
  </si>
  <si>
    <t>Lunghezza dell'impianto</t>
  </si>
  <si>
    <t>Lunghezza rete</t>
  </si>
  <si>
    <t>Portata media equivalente</t>
  </si>
  <si>
    <t>Postazioni di lavoro collegate</t>
  </si>
  <si>
    <t>Posti letto</t>
  </si>
  <si>
    <t>Potenza installata oggetto di intervento</t>
  </si>
  <si>
    <t>KW</t>
  </si>
  <si>
    <t>Punti di accesso alla rete</t>
  </si>
  <si>
    <t>Punti di telerilevazione</t>
  </si>
  <si>
    <t>Quota del capitale conferito</t>
  </si>
  <si>
    <t>TOT%</t>
  </si>
  <si>
    <t>% sul TOTALE DI RIFERIMENTO</t>
  </si>
  <si>
    <t>Quota di partecipazione acquisita</t>
  </si>
  <si>
    <t>Superficie oggetto di intervento (mq)</t>
  </si>
  <si>
    <t>MQ</t>
  </si>
  <si>
    <t>METRI QUADRATI</t>
  </si>
  <si>
    <t>Superficie coperta dal segnale (mq)</t>
  </si>
  <si>
    <t>Superficie opere e/o impianti realizzati</t>
  </si>
  <si>
    <t>Unità di beni acquistati</t>
  </si>
  <si>
    <t>Volume oggetto di intervento</t>
  </si>
  <si>
    <t>S</t>
  </si>
  <si>
    <t>Durata in ore</t>
  </si>
  <si>
    <t>Imprese beneficiate</t>
  </si>
  <si>
    <t>Persone beneficiate</t>
  </si>
  <si>
    <t>Capacità impianti/sistemi di raccolta oggetto di intervento</t>
  </si>
  <si>
    <t>SAU - Superficie Agricola Utilizzata</t>
  </si>
  <si>
    <t>HA</t>
  </si>
  <si>
    <t>ETTARI</t>
  </si>
  <si>
    <t>Superficie oggetto di intervento (Ha)</t>
  </si>
  <si>
    <t>Riduzione nei consumi energetici</t>
  </si>
  <si>
    <t>TEP</t>
  </si>
  <si>
    <t>TONNELLATE EQUIV. DI PETROLIO</t>
  </si>
  <si>
    <t>Stazza lorda interessata dall'intervento</t>
  </si>
  <si>
    <t>GT</t>
  </si>
  <si>
    <t>GIGA TONNELLATE</t>
  </si>
  <si>
    <t>Giornate/uomo complessivamente attivate</t>
  </si>
  <si>
    <t>Giornate/uomo attivate fase di cantiere</t>
  </si>
  <si>
    <t>Giornate/uomo necessarie alla messa in opera</t>
  </si>
  <si>
    <t>Occupazione creata</t>
  </si>
  <si>
    <t>Giornate/uomo per la realizzazione dello studio o progetto</t>
  </si>
  <si>
    <t>Pr.</t>
  </si>
  <si>
    <t>Importo Richiesto</t>
  </si>
  <si>
    <t>Di cui programmate</t>
  </si>
  <si>
    <t>Campo</t>
  </si>
  <si>
    <t>Formato campo</t>
  </si>
  <si>
    <t>Descrizione</t>
  </si>
  <si>
    <t>Direzione Competente</t>
  </si>
  <si>
    <t>elenco a discesa</t>
  </si>
  <si>
    <t>Titolo Intervento</t>
  </si>
  <si>
    <t>Tipo di localizzazione</t>
  </si>
  <si>
    <t>Localizzazione</t>
  </si>
  <si>
    <t>Soggetto Attuatore</t>
  </si>
  <si>
    <t xml:space="preserve">Stato Intervento </t>
  </si>
  <si>
    <t xml:space="preserve">Rup Intervento </t>
  </si>
  <si>
    <t xml:space="preserve">Tipologia di Operazione </t>
  </si>
  <si>
    <t>Indicare  la P.IVA/C.F.</t>
  </si>
  <si>
    <t>gg/mm/aaaa</t>
  </si>
  <si>
    <t>Costo Complessivo</t>
  </si>
  <si>
    <t>aaaa</t>
  </si>
  <si>
    <t>Fonte di Finanziamento</t>
  </si>
  <si>
    <t>Campo popolato automaticamente</t>
  </si>
  <si>
    <t>Data</t>
  </si>
  <si>
    <t>DATI INDENTIFICATIVI INTERVENTO</t>
  </si>
  <si>
    <t>Testo libero</t>
  </si>
  <si>
    <t>RUP</t>
  </si>
  <si>
    <t>_______________</t>
  </si>
  <si>
    <t>Procedura Aperta</t>
  </si>
  <si>
    <t>Procedura Ristretta</t>
  </si>
  <si>
    <t>Procedura Negoziata Con Bando</t>
  </si>
  <si>
    <t>Procedura Negoziata Senza Bando</t>
  </si>
  <si>
    <t>Procedura in Economia-Amministrazione Diretta</t>
  </si>
  <si>
    <t>Procedura in Economia- Cottimo Fiduciario</t>
  </si>
  <si>
    <t>Procedura per Project Financing</t>
  </si>
  <si>
    <t>Individuazione degli Offerenti (Operatori economici)</t>
  </si>
  <si>
    <t>Individuazione Lavori in Economia</t>
  </si>
  <si>
    <t>Selezione Offerenti</t>
  </si>
  <si>
    <t>Invito a presentare le offerte</t>
  </si>
  <si>
    <t>Inviato a presentare le Offerte</t>
  </si>
  <si>
    <t>Negozazione delle Offerte</t>
  </si>
  <si>
    <t>Individuazione Offerte (le due migliori)</t>
  </si>
  <si>
    <t>Aggiudicazione (Pubblicazione nominativi affidatari)</t>
  </si>
  <si>
    <t>Stipula contratto</t>
  </si>
  <si>
    <t>Data Prevista</t>
  </si>
  <si>
    <t>LOCALIZZAZIONE</t>
  </si>
  <si>
    <t>ANAGRAFICA INTERVENTO</t>
  </si>
  <si>
    <t xml:space="preserve"> PROCEDURE   DI AGGIUDICAZIONE</t>
  </si>
  <si>
    <t>Direzione Generale per lo Sviluppo Economico e le Attività produttive</t>
  </si>
  <si>
    <t>Direzione Generale per la Tutela della salute e il Coordinamento del Sistema Sanitario regionale</t>
  </si>
  <si>
    <t>Direzione Generale per l'Ambiente e l'Ecosistema</t>
  </si>
  <si>
    <t>Direzione Generale per le Politiche agricole alimentari e forestali</t>
  </si>
  <si>
    <t>Direzione Generale per la Mobilità</t>
  </si>
  <si>
    <t>Direzione Generale per l'Università, la Ricerca e l'Innovazione</t>
  </si>
  <si>
    <t>Assistenza</t>
  </si>
  <si>
    <t>Consulenze</t>
  </si>
  <si>
    <t>Demolizione</t>
  </si>
  <si>
    <t>Recupero</t>
  </si>
  <si>
    <t>Ristrutturazione</t>
  </si>
  <si>
    <t>Restauro</t>
  </si>
  <si>
    <t>Corsi di formazione</t>
  </si>
  <si>
    <t>Studi e progettazioni incluso_ ealizzazione di applicativi informatici</t>
  </si>
  <si>
    <t>Progetti di ricerca</t>
  </si>
  <si>
    <t>Nuova fornitura</t>
  </si>
  <si>
    <t>Manutenzione straordinaria</t>
  </si>
  <si>
    <t>Manutenzione Straordinaria</t>
  </si>
  <si>
    <t>Completamento di nuova realizzazione</t>
  </si>
  <si>
    <t>Completamento di demolizione</t>
  </si>
  <si>
    <t>Completamento di recupero</t>
  </si>
  <si>
    <t>Completamento di restauro</t>
  </si>
  <si>
    <t>Completamento di manutenzione ordinaria</t>
  </si>
  <si>
    <t>Nuova realizzazione</t>
  </si>
  <si>
    <t>Acquisto servizi reali inclusa formazione</t>
  </si>
  <si>
    <t>Ampliamento</t>
  </si>
  <si>
    <t>Studi e progettazioni</t>
  </si>
  <si>
    <t>Ammodernamento</t>
  </si>
  <si>
    <t>Riconversione</t>
  </si>
  <si>
    <t>Riattivazione</t>
  </si>
  <si>
    <t>Trasferimento</t>
  </si>
  <si>
    <t>Acquisto servizi reali include formazione</t>
  </si>
  <si>
    <t>Attività di ricerca</t>
  </si>
  <si>
    <t>Incentivi al lavoro</t>
  </si>
  <si>
    <t>Partecipazioni azionarie</t>
  </si>
  <si>
    <t>Conferimento di capitale</t>
  </si>
  <si>
    <t>Manutenzione Ordinaria</t>
  </si>
  <si>
    <t>PIANO FINANZIARIO</t>
  </si>
  <si>
    <t>Dati identificativi intervento</t>
  </si>
  <si>
    <t>Aggiudicazione</t>
  </si>
  <si>
    <t>Codice</t>
  </si>
  <si>
    <t>1</t>
  </si>
  <si>
    <t>UE</t>
  </si>
  <si>
    <t>2</t>
  </si>
  <si>
    <t>Stato Fondo Sviluppo e Coesione</t>
  </si>
  <si>
    <t>3</t>
  </si>
  <si>
    <t>4</t>
  </si>
  <si>
    <t>5</t>
  </si>
  <si>
    <t>Comune</t>
  </si>
  <si>
    <t>6</t>
  </si>
  <si>
    <t>Altro pubblico</t>
  </si>
  <si>
    <t>7</t>
  </si>
  <si>
    <t>Privato</t>
  </si>
  <si>
    <t>8</t>
  </si>
  <si>
    <t>Stato Fondo di Rotazione</t>
  </si>
  <si>
    <t>9</t>
  </si>
  <si>
    <t>Stato altri provvedimenti</t>
  </si>
  <si>
    <t>10</t>
  </si>
  <si>
    <t>Da reperire</t>
  </si>
  <si>
    <t>11</t>
  </si>
  <si>
    <t>Stato estero</t>
  </si>
  <si>
    <t>12</t>
  </si>
  <si>
    <t>Risorse liberate</t>
  </si>
  <si>
    <t>13</t>
  </si>
  <si>
    <t>Stato Fondo di Rotazione PAC</t>
  </si>
  <si>
    <t>Capacità trattamento reflui oggetto di intervento</t>
  </si>
  <si>
    <t>Capacità della rete idrica oggetto di intervento</t>
  </si>
  <si>
    <t>Capacità smaltimento rifiuti oggetto di intervento</t>
  </si>
  <si>
    <t>Lunghezza rete oggetto di intervento</t>
  </si>
  <si>
    <t>KILOWATT</t>
  </si>
  <si>
    <t>Giornate/uomo prestate</t>
  </si>
  <si>
    <t>Non Richiesto</t>
  </si>
  <si>
    <t>NA</t>
  </si>
  <si>
    <t>Non applicabile</t>
  </si>
  <si>
    <t>Numero di progetti (Società dell¿Informazione)</t>
  </si>
  <si>
    <t>Numero di progetti (Turismo)</t>
  </si>
  <si>
    <t>Numero di allievi beneficiari (Istruzione)</t>
  </si>
  <si>
    <t>Numero di progetti che assicurano sostenibilità</t>
  </si>
  <si>
    <t>Numero di progetti volti a promuovere le imprese</t>
  </si>
  <si>
    <t>progetti  servizi per la promozione delle pari opportunità</t>
  </si>
  <si>
    <t>Numero di posti di lavoro creati</t>
  </si>
  <si>
    <t>Numero di posti di lavoro creati per uomini</t>
  </si>
  <si>
    <t>Numero di posti di lavoro creati per donne</t>
  </si>
  <si>
    <t>(4) Numero di Progetti R&amp;S</t>
  </si>
  <si>
    <t>(5) Numero di progetti di cooperazione tra imprese-istituti</t>
  </si>
  <si>
    <t>(7) Numero di Progetti (aiuti agli investimenti delle PMI)</t>
  </si>
  <si>
    <t>(24) Capacità addizionale istallata per la produzione di ene</t>
  </si>
  <si>
    <t>MW</t>
  </si>
  <si>
    <t>MEGAWATT</t>
  </si>
  <si>
    <t>(39) Numero di progetti che assicurano sostenibilità e aumen</t>
  </si>
  <si>
    <t>(31) Numero di Progetti (prevenzione dei rischi)</t>
  </si>
  <si>
    <t>(8) Numero di nuove imprese assistite (a due anni dallo star</t>
  </si>
  <si>
    <t>(12) Poppolazione aggiuntiva raggiunta dalla banda larga</t>
  </si>
  <si>
    <t>(35) Posti di lavoro creati nel settore turismo</t>
  </si>
  <si>
    <t>Codice Indicatore              (presente nella scheda CUP)</t>
  </si>
  <si>
    <t>Elenco a discesa</t>
  </si>
  <si>
    <t>Carattere alfanumerico</t>
  </si>
  <si>
    <t>Anagrafica intervento</t>
  </si>
  <si>
    <t>Stato intervento</t>
  </si>
  <si>
    <t xml:space="preserve">In Programmazione </t>
  </si>
  <si>
    <t>In Attuazione</t>
  </si>
  <si>
    <t>Agricoltura, caccia e silvicoltura</t>
  </si>
  <si>
    <t>Pesca</t>
  </si>
  <si>
    <t>Industrie alimentari e delle bevande</t>
  </si>
  <si>
    <t>Industrie tessili e dell'abbigliamento</t>
  </si>
  <si>
    <t>Fabbricazione di mezzi di trasporto</t>
  </si>
  <si>
    <t>Industrie manifatturiere non specificate</t>
  </si>
  <si>
    <t>Estrazione di minerali energetici</t>
  </si>
  <si>
    <t>Produzione e distribuzione di energia elettrica, gas, vapore e acqua calda</t>
  </si>
  <si>
    <t>Raccolta, depurazione e distribuzione d'acqua</t>
  </si>
  <si>
    <t>Poste e telecomunicazioni</t>
  </si>
  <si>
    <t>Trasporti</t>
  </si>
  <si>
    <t>Costruzioni</t>
  </si>
  <si>
    <t>Commercio all'ingrosso e al dettaglio</t>
  </si>
  <si>
    <t>Alberghi e ristoranti</t>
  </si>
  <si>
    <t>Intermediazione finanziaria</t>
  </si>
  <si>
    <t>Attività immobiliari, noleggio e altre attività di servizio alle imprese</t>
  </si>
  <si>
    <t>Amministrazioni pubbliche</t>
  </si>
  <si>
    <t>Istruzione</t>
  </si>
  <si>
    <t>Attività dei servizi sanitari</t>
  </si>
  <si>
    <t>Assistenza sociale, servizi pubblici, sociali e personali</t>
  </si>
  <si>
    <t>Attività connesse all'ambiente</t>
  </si>
  <si>
    <t>Altri servizi non specificati</t>
  </si>
  <si>
    <t>Amministrazione Generale</t>
  </si>
  <si>
    <t>Difesa</t>
  </si>
  <si>
    <t>Sicurezza pubblica</t>
  </si>
  <si>
    <t>Giustizia</t>
  </si>
  <si>
    <t>Ricerca e Sviluppo (R. &amp; S.)</t>
  </si>
  <si>
    <t>Cultura e servizi ricreativi</t>
  </si>
  <si>
    <t>Edilizia abitativa e urbanistica</t>
  </si>
  <si>
    <t>Sanità</t>
  </si>
  <si>
    <t>Interventi in campo sociale (assist. e benef.)</t>
  </si>
  <si>
    <t>Acqua</t>
  </si>
  <si>
    <t>Fognature e depurazione Acque</t>
  </si>
  <si>
    <t>Smaltimento dei Rifiuti</t>
  </si>
  <si>
    <t>Altri interventi igenico sanitari</t>
  </si>
  <si>
    <t>Lavoro</t>
  </si>
  <si>
    <t>Previdenza e Integrazioni Salariali</t>
  </si>
  <si>
    <t>Altri trasporti</t>
  </si>
  <si>
    <t>Viabilità</t>
  </si>
  <si>
    <t>Telecomunicazioni</t>
  </si>
  <si>
    <t>Agricoltura</t>
  </si>
  <si>
    <t>Pesca marittima e Acquicoltura</t>
  </si>
  <si>
    <t>Turismo</t>
  </si>
  <si>
    <t>Commercio</t>
  </si>
  <si>
    <t>Industria e Artigianato</t>
  </si>
  <si>
    <t>Energia</t>
  </si>
  <si>
    <t>Altre opere pubbliche</t>
  </si>
  <si>
    <t>Altre in campo economico</t>
  </si>
  <si>
    <t>Oneri non ripartibili</t>
  </si>
  <si>
    <t>Completamento di ristrutturazione</t>
  </si>
  <si>
    <t>Completamente di manutenzione straordinaria</t>
  </si>
  <si>
    <t>IMP.PR-AV.01A</t>
  </si>
  <si>
    <t>Impianti Piano Rifiuti</t>
  </si>
  <si>
    <t>Titolo APQ</t>
  </si>
  <si>
    <t>Il progetto prevede l’ottimizzazione del ciclo produttivo dell’impianto STIR di Pianodardine (AV) con processo definitivo della FUT stabilizzata consistente nella sua raffinazione dopo il ciclo di maturazione nel rispetto della D.G.R.C. n° 426/2011,  Fornitura e posa in opera di un vaglio rotante ed impianto di aspirazione polveri</t>
  </si>
  <si>
    <t>Adeguamento ed ottimizzazione del ciclo produttivo dell’impianto STIR di Pianodardine - Avellino - Fornitura e posa in opera di un vaglio rotante ed impianto di aspirazione polveri</t>
  </si>
  <si>
    <t>Provincia di Avellino</t>
  </si>
  <si>
    <t>Regione Campania</t>
  </si>
  <si>
    <t>Ing. Fausto Mauriello</t>
  </si>
  <si>
    <t>F36G13003110006 - CUP Master</t>
  </si>
  <si>
    <t>Impianti smaltmento rifiuti urbani</t>
  </si>
  <si>
    <t>Opere di smaltimento reflui e domestici</t>
  </si>
  <si>
    <t>0825.790.1</t>
  </si>
  <si>
    <t>settore5@pec.provincia.avellino.it - fmauriello@provincia.avellino.it</t>
  </si>
  <si>
    <t>Ancora non presente</t>
  </si>
  <si>
    <t>n.p.</t>
  </si>
  <si>
    <t>Codice ISTAT</t>
  </si>
  <si>
    <t>Data Avvio</t>
  </si>
  <si>
    <t>Data Conclusione</t>
  </si>
  <si>
    <t>Piste</t>
  </si>
  <si>
    <t>Consuntiva</t>
  </si>
  <si>
    <t xml:space="preserve">Previsionale </t>
  </si>
  <si>
    <t>Indicare il nominativo del Responsabile Unico del Progetto.</t>
  </si>
  <si>
    <t>Indicare il numero di CUP definitivo.</t>
  </si>
  <si>
    <t>Indicare il numero di CUP provvisorio.</t>
  </si>
  <si>
    <t>indicare il sottosettore di riferimento.</t>
  </si>
  <si>
    <t>Indicare la denominazione del soggetto appaltante.</t>
  </si>
  <si>
    <t>Indicare il numero di telefono del soggetto appaltante.</t>
  </si>
  <si>
    <t>Indicare il numero di fax del soggetto appaltante.</t>
  </si>
  <si>
    <t>Indicare l'account di posta elettronica del soggetto appaltante.</t>
  </si>
  <si>
    <t>Indicare il Codice Identifico della gara.</t>
  </si>
  <si>
    <t>Indicare l'importo previsto in sede di gara.</t>
  </si>
  <si>
    <t>Indicare l'importo effettivo in sede di aggiudicazione di gara.</t>
  </si>
  <si>
    <t>Indicare l'anno di riferimento.</t>
  </si>
  <si>
    <t>Campo popolato automaticamente da apposita formula.</t>
  </si>
  <si>
    <t>PROCEDURE   AGGIUDICAZIONE</t>
  </si>
  <si>
    <t>Selezionare la "Fonte di Finanziamento" dall'elenco a discesa.</t>
  </si>
  <si>
    <t>Indicare l'importo programmato relativo alla "Fonte/Articolazione" di riferimento.</t>
  </si>
  <si>
    <t>Indicare l'importo totale relativo alla "Fonte/Articolazione" di riferimento.</t>
  </si>
  <si>
    <t>Indicare la "Fonte/Articolazione" di riferimento.</t>
  </si>
  <si>
    <t>Indicare la "data avvio" per il relativo step descritto.</t>
  </si>
  <si>
    <t>Avvio Previsionale/  Consuntiva</t>
  </si>
  <si>
    <t xml:space="preserve">Conclusione Previsionale/  Consuntiva </t>
  </si>
  <si>
    <t>Data  Conclusione</t>
  </si>
  <si>
    <t>Data  Avvio</t>
  </si>
  <si>
    <t>Indicare la "data conclusione" per il relativo step descritto.</t>
  </si>
  <si>
    <t>Selezionare la "procedura di aggiudicazione" dall'elenco a discesa.</t>
  </si>
  <si>
    <t>Indicare la "data prevista" per il relativo step.</t>
  </si>
  <si>
    <t>Indicare la "data effettiva" per il relativo step.</t>
  </si>
  <si>
    <t>Selezionare "l'Anno" dall'elenco a discesa.</t>
  </si>
  <si>
    <t>Indicare l'importo "Realizzato" per il relativo anno di riferimento.</t>
  </si>
  <si>
    <t>Indicare l'importo "Da realizzare" per il relativo anno di riferimento.</t>
  </si>
  <si>
    <t>Indicare "l'Importo Richiesto" per la relativa Fonte di Finanziamento.</t>
  </si>
  <si>
    <t>Indicare "l'Importo Concesso" per la relativa Fonte di Finanziamento.</t>
  </si>
  <si>
    <t>Indicare la Tipologia.</t>
  </si>
  <si>
    <t>Indicare" l'importo post-gara" per la relativa voce di spesa.</t>
  </si>
  <si>
    <t>Indicare "l'importo pre-gara" per la relativa voce di spesa.</t>
  </si>
  <si>
    <t>Selezionare tramite l'apposito pulsante il "Tipo di localizzazione" dall'elenco a discesa.</t>
  </si>
  <si>
    <t>Selezionare tramite l'apposito pulsante la "Provincia" dall'elenco a discesa.</t>
  </si>
  <si>
    <t>Selezionare tramite l'apposito pulsante il "Comune" dall'elenco a discesa.</t>
  </si>
  <si>
    <t>Selezionare tramite l'apposito pulsante la "Tipologia di investimento"  dall'elenco a discesa.</t>
  </si>
  <si>
    <t>Selezionare tramite l'apposito pulsante "la Tipologia di operazione" dall'elenco a discesa.</t>
  </si>
  <si>
    <t>Selezionare tramite l'apposito pulsante "il Settore CPT" dall'elenco a discesa.</t>
  </si>
  <si>
    <t>Selezionare tramite apposito pulsante "la tipologia di Attività economica" dall'elenco a discesa.</t>
  </si>
  <si>
    <t>Selezionare tramite apposito pulsante le "Forme di finanziamento" dall'elenco a discesa.</t>
  </si>
  <si>
    <t>Campo popolato automaticamente da apposita formula. Il Costo complessivo è uguale al Totale del campo "Piano Economico".</t>
  </si>
  <si>
    <t>Campo popolato automaticamente una volta selezionata la Direzione Generale Competente.</t>
  </si>
  <si>
    <t>Campo popolato automaticamente una volta selezionata la Provincia e il Comune di riferimento.</t>
  </si>
  <si>
    <t>Selezionare tramite l'apposito pulsante "La tipologia di natura" dell'operazione dall'elenco a discesa.</t>
  </si>
  <si>
    <t>Selezionare la risposta (SI/NO) dall'elenco a discesa.</t>
  </si>
  <si>
    <t xml:space="preserve">Campo popolato automaticamente dopo aver selezionato in precedenza la "Tipologia di operazione". </t>
  </si>
  <si>
    <t>Selezionare dall'elenco a discesa "Previsionale" o "Consuntivo".</t>
  </si>
  <si>
    <t>Avvio Previsionale/Consuntivo</t>
  </si>
  <si>
    <t>Conclusione Previsionale/Consuntivo</t>
  </si>
  <si>
    <t xml:space="preserve">Campo che si popola automaticamente dopo aver selezionato in precedenza la "Denominazione". </t>
  </si>
  <si>
    <t>Numero decimale</t>
  </si>
  <si>
    <t>Campo popolato automaticamente da apposita formula. Corrisponde al totale degli importi inseriti nei campi  "Realizzato" e  "Da realizzare".</t>
  </si>
  <si>
    <t xml:space="preserve">Campo che si popola automaticamente dopo aver selezionato in precedenza la "Tipologia di Operazione". </t>
  </si>
  <si>
    <t>Intestazione</t>
  </si>
  <si>
    <t>Maria Somma</t>
  </si>
  <si>
    <t>Amministrazione diretta</t>
  </si>
  <si>
    <t>Antonio Postiglione</t>
  </si>
  <si>
    <t>Direzione Generale Autorità di gestione Fondo Sociale Europeo e Fondo per lo sviluppo e la coesione</t>
  </si>
  <si>
    <t>Direzione Generale per le Politiche sociali e socio-sanitarie</t>
  </si>
  <si>
    <t>Direzione Generale per la Difesa del Suolo e l'Ecosistema</t>
  </si>
  <si>
    <t>Giuseppe Carannante</t>
  </si>
  <si>
    <t>Direzione Generale per il Governo del Territorio, i lavori pubblici e la protezione civile</t>
  </si>
  <si>
    <t>Direzione Generale per le politiche culturali e il turismo</t>
  </si>
  <si>
    <t>Vito Merola</t>
  </si>
  <si>
    <t>Direzionale Generale per l'istruzione, la formazione, il lavoro e le politiche giovanili</t>
  </si>
  <si>
    <t>Maria Antonietta D'Urso</t>
  </si>
  <si>
    <t>Area Tematica</t>
  </si>
  <si>
    <t>Linea Intervento</t>
  </si>
  <si>
    <t>Raffaela Farina</t>
  </si>
  <si>
    <t>Maria Passari</t>
  </si>
  <si>
    <t>Alberto Romeo Gentile</t>
  </si>
  <si>
    <t>Direzione Generale Autorità di Gestione Fondo Europeo di Sviluppo Regionale</t>
  </si>
  <si>
    <t>Sergio Negro</t>
  </si>
  <si>
    <t>Mario Monsurrò</t>
  </si>
  <si>
    <t>Direzione Generale Ciclo integrato delle acque e dei rifiuti, autorizzazioni ambientali</t>
  </si>
  <si>
    <t>Antonello Barretta</t>
  </si>
  <si>
    <t>Ufficio speciale Grandi opere</t>
  </si>
  <si>
    <t>Fabrizio Manduca</t>
  </si>
  <si>
    <t>Ufficio per il federalismo e dei sistemi territoriali e della sicurezza integrata</t>
  </si>
  <si>
    <t>Struttura di Missione per lo smaltimento dei RSB</t>
  </si>
  <si>
    <t>Annalisa De Simone</t>
  </si>
  <si>
    <t>50 15 91 - STAFF - Funzioni di supporto tecnico-operativo</t>
  </si>
  <si>
    <t>Pasquale Manduca</t>
  </si>
  <si>
    <t>50 03 94 - STAFF Grandi Progetti</t>
  </si>
  <si>
    <t>50 10 93 - STAFF – Ricerca. Vigilanza e controllo degli enti di riferimento</t>
  </si>
  <si>
    <t>60 06 04 - Programmi, Progettazione, Attuazione di Opere pubbliche di rilevanza strategica e ambientale anche relative al PNRR</t>
  </si>
  <si>
    <t>Lanzuise Giovanni</t>
  </si>
  <si>
    <t>60 06 05 - Risanamento ambientale del bacino idrografico del fiume Sarno</t>
  </si>
  <si>
    <t>Roberto Vacca</t>
  </si>
  <si>
    <t>Massimo Bisogno</t>
  </si>
  <si>
    <t>Ufficio speciale per la crescita e la transizione digitale</t>
  </si>
  <si>
    <t>Economie</t>
  </si>
  <si>
    <t>Direzione/Ufficio regionale competente (Responsabile dell'Attuazione)</t>
  </si>
  <si>
    <t>Ambiti_Intervento</t>
  </si>
  <si>
    <t>Settore_interventi</t>
  </si>
  <si>
    <t>01.01 RICERCA E SVILUPPO</t>
  </si>
  <si>
    <t>01.02 STRUTTURE DI RICERCA</t>
  </si>
  <si>
    <t>02.01 TECNOLOGIE E SERVIZI DIGITALI</t>
  </si>
  <si>
    <t>03.01 INDUSTRIA E SERVIZI</t>
  </si>
  <si>
    <t>03.02 TURISMO E OSPITALITÀ</t>
  </si>
  <si>
    <t>03.03 AGRICOLTURA</t>
  </si>
  <si>
    <t>03.04 COMPETENZE</t>
  </si>
  <si>
    <t>04.01 EFFICIENZA ENERGETICA</t>
  </si>
  <si>
    <t>04.02 ENERGIA RINNOVABILE</t>
  </si>
  <si>
    <t>04.03 RETI E ACCUMULO</t>
  </si>
  <si>
    <t>05.01 RISCHI E ADATTAMENTO CLIMATICO</t>
  </si>
  <si>
    <t>05.02 RISORSE IDRICHE</t>
  </si>
  <si>
    <t>05.03 RIFIUTI</t>
  </si>
  <si>
    <t>05.04 BONIFICHE</t>
  </si>
  <si>
    <t>05.05 NATURA E BIODIVERSITÀ</t>
  </si>
  <si>
    <t>06.01 PATRIMONIO E PAESAGGIO</t>
  </si>
  <si>
    <t>06.02 ATTIVITÀ CULTURALI</t>
  </si>
  <si>
    <t>07.01 TRASPORTO STRADALE</t>
  </si>
  <si>
    <t>07.02 TRASPORTO FERROVIARIO</t>
  </si>
  <si>
    <t>07.05 MOBILITÀ URBANA</t>
  </si>
  <si>
    <t>07.06 LOGISTICA</t>
  </si>
  <si>
    <t>08.01 EDILIZIA E SPAZI PUBBLICI</t>
  </si>
  <si>
    <t>09.01 SVILUPPO DELL’OCCUPAZIONE</t>
  </si>
  <si>
    <t>10.01 STRUTTURE SOCIALI</t>
  </si>
  <si>
    <t>10.02 STRUTTURE E ATTREZZATURE SANITARIE</t>
  </si>
  <si>
    <t>10.03 SERVIZI SOCIO ASSISTENZIALI</t>
  </si>
  <si>
    <t>11.01 STRUTTURE EDUCATIVE E FORMATIVE</t>
  </si>
  <si>
    <t>11.02 EDUCAZIONE E FORMAZIONE</t>
  </si>
  <si>
    <t>12.02 ASSISTENZA TECNICA</t>
  </si>
  <si>
    <t>01 - Acquisto di beni</t>
  </si>
  <si>
    <t>02 - Acquisto o realizzazione di servizi</t>
  </si>
  <si>
    <t>03 - Realizzazione di lavori pubblici (opere ed impiantistica)</t>
  </si>
  <si>
    <t>06 - Concessione di contributi ad altri soggetti (diversi da unita' produttive)</t>
  </si>
  <si>
    <t>08 - Sottoscrizione iniziale o aumento di capitale sociale (compresi spin off), fondi di rischio o di garanzia</t>
  </si>
  <si>
    <t>07 - Concessione di incentivi ad unita' produttive</t>
  </si>
  <si>
    <t>09 - Attività formative</t>
  </si>
  <si>
    <t>Tipologia cup</t>
  </si>
  <si>
    <t>01 - Nuova realizzazione</t>
  </si>
  <si>
    <t>02 - Demolizione</t>
  </si>
  <si>
    <t>03 - Recupero</t>
  </si>
  <si>
    <t>04 - Ristrutturazione</t>
  </si>
  <si>
    <t>05 - Restauro</t>
  </si>
  <si>
    <t>06 - Manutenzione ordinaria</t>
  </si>
  <si>
    <t>07 - Manutenzione straordinaria</t>
  </si>
  <si>
    <t>08 - Ristrutturazione con efficientamento energetico</t>
  </si>
  <si>
    <t>09 - Manutenzione straordinaria con efficientamento energetico</t>
  </si>
  <si>
    <t>58 - Ampliamento o potenziamento</t>
  </si>
  <si>
    <t>59 - Lavori socialmente utili</t>
  </si>
  <si>
    <t>60 - Ammodernamento tecnologico e laboratoriale</t>
  </si>
  <si>
    <t>99 - Altro</t>
  </si>
  <si>
    <t>09 - Attività Formative</t>
  </si>
  <si>
    <t>Settore</t>
  </si>
  <si>
    <t>01 - RICERCA E INNOVAZIONE</t>
  </si>
  <si>
    <t>02 - DIGITALIZZAZIONE</t>
  </si>
  <si>
    <t>03 - COMPETITIVITÀ IMPRESE</t>
  </si>
  <si>
    <t>04 - ENERGIA</t>
  </si>
  <si>
    <t>05 - AMBIENTE E RISORSE NATURALI</t>
  </si>
  <si>
    <t>06 - CULTURA</t>
  </si>
  <si>
    <t>07 - TRASPORTI E MOBILITÀ</t>
  </si>
  <si>
    <t>08 - RIQUALIFICAZIONE URBANA</t>
  </si>
  <si>
    <t>09 - LAVORO E OCCUPABILITÀ</t>
  </si>
  <si>
    <t>10 - SOCIALE E SALUTE</t>
  </si>
  <si>
    <t>11 - ISTRUZIONE E FORMAZIONE</t>
  </si>
  <si>
    <t>12 - CAPACITÀ AMMINISTRATIVA</t>
  </si>
  <si>
    <t>PEC</t>
  </si>
  <si>
    <t>ACCORDO PER LA COESIONE DELLA REGIONE CAMPANIA - SCHEDA INTERVENTO</t>
  </si>
  <si>
    <t>Responsabile dell'ufficio</t>
  </si>
  <si>
    <t>Progetto di fattibilità tecnico-economica</t>
  </si>
  <si>
    <t xml:space="preserve"> </t>
  </si>
  <si>
    <t>Fornire la descrizione dell'intervento.</t>
  </si>
  <si>
    <t>"Direzione Generale Competente" preselezionato dall'elenco a discesa.</t>
  </si>
  <si>
    <t>Area Tematica dell'intervento preselezionata dall'elenco a discesa.</t>
  </si>
  <si>
    <t>Linea dell'intervento preselezionata dall'elenco a discesa.</t>
  </si>
  <si>
    <t>Indicare se Via Appia Appia oppure Via Francigena e scegliere la Provincia di riferimento.</t>
  </si>
  <si>
    <t>Selezionata dall'elenco a discesa.</t>
  </si>
  <si>
    <t xml:space="preserve"> "Stato dell'intervento" è preselezionato dall'elenco a discesa: programmazione</t>
  </si>
  <si>
    <t>Tipologia di operazione"  preselezionata dall'elenco a discesa.</t>
  </si>
  <si>
    <t>la "Modalità attuativa" è preselezionata dall'elenco a discesa.</t>
  </si>
  <si>
    <t>ECONOMIE (da non compilare)</t>
  </si>
  <si>
    <t>Indicare il Comune Capofila</t>
  </si>
  <si>
    <t>“Azioni strategiche per la valorizzazione turistica dei cammini della Regione Campania”  Via Francigena Provincia di Avellino/Benevento/Caserta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</si>
</sst>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dd/mm/yy"/>
    <numFmt numFmtId="166" formatCode="[$€-410]\ #,##0.00;\-[$€-410]\ #,##0.00"/>
    <numFmt numFmtId="167" formatCode="000000"/>
    <numFmt numFmtId="168" formatCode="_-[$€-410]\ * #,##0.00_-;\-[$€-410]\ * #,##0.00_-;_-[$€-410]\ * &quot;-&quot;??_-;_-@_-"/>
  </numFmts>
  <fonts count="26"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Sans Serif"/>
    </font>
    <font>
      <sz val="10"/>
      <name val="Sans Serif"/>
    </font>
    <font>
      <sz val="12"/>
      <color indexed="8"/>
      <name val="EYInterstate Light"/>
    </font>
    <font>
      <sz val="12"/>
      <name val="EYInterstate Light"/>
    </font>
    <font>
      <b/>
      <sz val="12"/>
      <name val="EYInterstate Light"/>
    </font>
    <font>
      <b/>
      <sz val="11"/>
      <color theme="1"/>
      <name val="Calibri"/>
      <family val="2"/>
      <scheme val="minor"/>
    </font>
    <font>
      <sz val="11"/>
      <color theme="1"/>
      <name val="EYInterstate Light"/>
    </font>
    <font>
      <b/>
      <sz val="11"/>
      <color theme="1"/>
      <name val="EYInterstate Light"/>
    </font>
    <font>
      <sz val="12"/>
      <color theme="1"/>
      <name val="EYInterstate Light"/>
    </font>
    <font>
      <sz val="12"/>
      <color rgb="FFFF0000"/>
      <name val="EYInterstate Light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b/>
      <sz val="12"/>
      <color theme="0"/>
      <name val="EYInterstate Light"/>
    </font>
    <font>
      <b/>
      <i/>
      <sz val="12"/>
      <color theme="0"/>
      <name val="EYInterstate Light"/>
    </font>
    <font>
      <b/>
      <sz val="12"/>
      <color theme="1"/>
      <name val="EYInterstate Light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8"/>
      <name val="EYInterstate Light"/>
    </font>
  </fonts>
  <fills count="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24">
    <xf numFmtId="0" fontId="0" fillId="0" borderId="0" xfId="0"/>
    <xf numFmtId="0" fontId="13" fillId="0" borderId="1" xfId="0" applyFont="1" applyBorder="1" applyAlignment="1">
      <alignment horizontal="center"/>
    </xf>
    <xf numFmtId="49" fontId="7" fillId="0" borderId="1" xfId="2" applyNumberFormat="1" applyFont="1" applyBorder="1" applyAlignment="1">
      <alignment horizontal="left" vertical="center"/>
    </xf>
    <xf numFmtId="0" fontId="7" fillId="0" borderId="1" xfId="2" applyFont="1" applyBorder="1" applyAlignment="1">
      <alignment horizontal="center" textRotation="90"/>
    </xf>
    <xf numFmtId="1" fontId="7" fillId="0" borderId="1" xfId="2" applyNumberFormat="1" applyFont="1" applyBorder="1" applyAlignment="1">
      <alignment horizontal="center" textRotation="90"/>
    </xf>
    <xf numFmtId="167" fontId="7" fillId="0" borderId="1" xfId="2" applyNumberFormat="1" applyFont="1" applyBorder="1" applyAlignment="1">
      <alignment horizontal="center" textRotation="90" wrapText="1"/>
    </xf>
    <xf numFmtId="49" fontId="4" fillId="0" borderId="1" xfId="2" applyNumberFormat="1" applyFont="1" applyBorder="1"/>
    <xf numFmtId="0" fontId="4" fillId="0" borderId="1" xfId="2" applyFont="1" applyBorder="1" applyAlignment="1">
      <alignment horizontal="center"/>
    </xf>
    <xf numFmtId="49" fontId="4" fillId="0" borderId="1" xfId="2" applyNumberFormat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67" fontId="4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11" fillId="0" borderId="0" xfId="0" applyFont="1"/>
    <xf numFmtId="0" fontId="6" fillId="0" borderId="1" xfId="3" applyBorder="1" applyAlignment="1">
      <alignment horizontal="left" vertical="center" wrapText="1"/>
    </xf>
    <xf numFmtId="0" fontId="6" fillId="0" borderId="1" xfId="3" applyBorder="1" applyAlignment="1">
      <alignment horizontal="center" vertical="center" wrapText="1"/>
    </xf>
    <xf numFmtId="0" fontId="6" fillId="0" borderId="1" xfId="3" applyBorder="1"/>
    <xf numFmtId="0" fontId="15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9" xfId="0" applyFont="1" applyBorder="1"/>
    <xf numFmtId="0" fontId="0" fillId="0" borderId="9" xfId="0" applyBorder="1"/>
    <xf numFmtId="0" fontId="13" fillId="0" borderId="1" xfId="0" applyFont="1" applyBorder="1"/>
    <xf numFmtId="0" fontId="13" fillId="0" borderId="9" xfId="0" applyFont="1" applyBorder="1"/>
    <xf numFmtId="49" fontId="4" fillId="0" borderId="9" xfId="2" applyNumberFormat="1" applyFont="1" applyBorder="1"/>
    <xf numFmtId="0" fontId="0" fillId="0" borderId="1" xfId="0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65" fontId="5" fillId="3" borderId="0" xfId="0" applyNumberFormat="1" applyFont="1" applyFill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vertical="center" wrapText="1"/>
      <protection locked="0"/>
    </xf>
    <xf numFmtId="168" fontId="0" fillId="0" borderId="14" xfId="0" applyNumberFormat="1" applyBorder="1" applyAlignment="1" applyProtection="1">
      <alignment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14" fontId="0" fillId="3" borderId="0" xfId="0" applyNumberFormat="1" applyFill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8" fillId="4" borderId="12" xfId="0" applyFont="1" applyFill="1" applyBorder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horizontal="left" vertical="center" wrapText="1"/>
      <protection locked="0"/>
    </xf>
    <xf numFmtId="164" fontId="2" fillId="0" borderId="12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right" wrapText="1"/>
      <protection locked="0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3" borderId="0" xfId="0" applyFont="1" applyFill="1" applyAlignment="1" applyProtection="1">
      <alignment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168" fontId="11" fillId="0" borderId="14" xfId="0" applyNumberFormat="1" applyFont="1" applyBorder="1" applyAlignment="1" applyProtection="1">
      <alignment vertical="center" wrapText="1"/>
      <protection locked="0"/>
    </xf>
    <xf numFmtId="0" fontId="2" fillId="0" borderId="21" xfId="0" applyFont="1" applyBorder="1"/>
    <xf numFmtId="0" fontId="0" fillId="0" borderId="21" xfId="0" applyBorder="1"/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6" fillId="3" borderId="6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23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20" fillId="5" borderId="16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20" fillId="5" borderId="25" xfId="0" applyFont="1" applyFill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 wrapText="1"/>
      <protection locked="0"/>
    </xf>
    <xf numFmtId="14" fontId="11" fillId="3" borderId="0" xfId="0" applyNumberFormat="1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164" fontId="11" fillId="0" borderId="12" xfId="0" applyNumberFormat="1" applyFont="1" applyBorder="1" applyAlignment="1">
      <alignment vertical="center" wrapText="1"/>
    </xf>
    <xf numFmtId="0" fontId="25" fillId="3" borderId="0" xfId="0" applyFont="1" applyFill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vertical="center"/>
      <protection locked="0"/>
    </xf>
    <xf numFmtId="0" fontId="20" fillId="5" borderId="0" xfId="0" applyFont="1" applyFill="1" applyAlignment="1" applyProtection="1">
      <alignment vertical="center"/>
      <protection locked="0"/>
    </xf>
    <xf numFmtId="0" fontId="20" fillId="5" borderId="13" xfId="0" applyFont="1" applyFill="1" applyBorder="1" applyAlignment="1" applyProtection="1">
      <alignment vertical="center"/>
      <protection locked="0"/>
    </xf>
    <xf numFmtId="0" fontId="20" fillId="5" borderId="18" xfId="0" applyFont="1" applyFill="1" applyBorder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 vertical="center"/>
      <protection locked="0"/>
    </xf>
    <xf numFmtId="0" fontId="20" fillId="5" borderId="13" xfId="0" applyFont="1" applyFill="1" applyBorder="1" applyAlignment="1" applyProtection="1">
      <alignment horizontal="left" vertical="center"/>
      <protection locked="0"/>
    </xf>
    <xf numFmtId="0" fontId="20" fillId="5" borderId="26" xfId="0" applyFont="1" applyFill="1" applyBorder="1" applyAlignment="1" applyProtection="1">
      <alignment horizontal="center" vertical="center" wrapText="1"/>
      <protection locked="0"/>
    </xf>
    <xf numFmtId="0" fontId="20" fillId="5" borderId="27" xfId="0" applyFont="1" applyFill="1" applyBorder="1" applyAlignment="1" applyProtection="1">
      <alignment horizontal="center" vertical="center" wrapText="1"/>
      <protection locked="0"/>
    </xf>
    <xf numFmtId="0" fontId="20" fillId="5" borderId="28" xfId="0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20" fillId="5" borderId="14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67" fontId="11" fillId="6" borderId="5" xfId="0" applyNumberFormat="1" applyFont="1" applyFill="1" applyBorder="1" applyAlignment="1">
      <alignment horizontal="center" vertical="center" wrapText="1"/>
    </xf>
    <xf numFmtId="167" fontId="11" fillId="6" borderId="22" xfId="0" applyNumberFormat="1" applyFont="1" applyFill="1" applyBorder="1" applyAlignment="1">
      <alignment horizontal="center" vertical="center" wrapText="1"/>
    </xf>
    <xf numFmtId="167" fontId="11" fillId="6" borderId="1" xfId="0" applyNumberFormat="1" applyFont="1" applyFill="1" applyBorder="1" applyAlignment="1">
      <alignment horizontal="center" vertical="center" wrapText="1"/>
    </xf>
    <xf numFmtId="167" fontId="11" fillId="6" borderId="7" xfId="0" applyNumberFormat="1" applyFont="1" applyFill="1" applyBorder="1" applyAlignment="1">
      <alignment horizontal="center" vertical="center" wrapText="1"/>
    </xf>
    <xf numFmtId="0" fontId="20" fillId="5" borderId="26" xfId="0" applyFont="1" applyFill="1" applyBorder="1" applyAlignment="1" applyProtection="1">
      <alignment vertical="center"/>
      <protection locked="0"/>
    </xf>
    <xf numFmtId="0" fontId="20" fillId="5" borderId="27" xfId="0" applyFont="1" applyFill="1" applyBorder="1" applyAlignment="1" applyProtection="1">
      <alignment vertical="center"/>
      <protection locked="0"/>
    </xf>
    <xf numFmtId="0" fontId="20" fillId="5" borderId="28" xfId="0" applyFont="1" applyFill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20" fillId="5" borderId="26" xfId="0" applyFont="1" applyFill="1" applyBorder="1" applyAlignment="1" applyProtection="1">
      <alignment horizontal="left" vertical="center"/>
      <protection locked="0"/>
    </xf>
    <xf numFmtId="0" fontId="20" fillId="5" borderId="27" xfId="0" applyFont="1" applyFill="1" applyBorder="1" applyAlignment="1" applyProtection="1">
      <alignment horizontal="left" vertical="center"/>
      <protection locked="0"/>
    </xf>
    <xf numFmtId="0" fontId="20" fillId="5" borderId="28" xfId="0" applyFont="1" applyFill="1" applyBorder="1" applyAlignment="1" applyProtection="1">
      <alignment horizontal="left" vertical="center"/>
      <protection locked="0"/>
    </xf>
    <xf numFmtId="0" fontId="20" fillId="5" borderId="32" xfId="0" applyFont="1" applyFill="1" applyBorder="1" applyAlignment="1" applyProtection="1">
      <alignment horizontal="right" vertical="center"/>
      <protection locked="0"/>
    </xf>
    <xf numFmtId="0" fontId="20" fillId="5" borderId="33" xfId="0" applyFont="1" applyFill="1" applyBorder="1" applyAlignment="1" applyProtection="1">
      <alignment horizontal="right" vertical="center"/>
      <protection locked="0"/>
    </xf>
    <xf numFmtId="0" fontId="20" fillId="5" borderId="34" xfId="0" applyFont="1" applyFill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20" fillId="5" borderId="38" xfId="0" applyFont="1" applyFill="1" applyBorder="1" applyAlignment="1" applyProtection="1">
      <alignment vertical="center" wrapText="1"/>
      <protection locked="0"/>
    </xf>
    <xf numFmtId="0" fontId="20" fillId="5" borderId="39" xfId="0" applyFont="1" applyFill="1" applyBorder="1" applyAlignment="1" applyProtection="1">
      <alignment vertical="center" wrapText="1"/>
      <protection locked="0"/>
    </xf>
    <xf numFmtId="0" fontId="20" fillId="5" borderId="40" xfId="0" applyFont="1" applyFill="1" applyBorder="1" applyAlignment="1" applyProtection="1">
      <alignment vertical="center" wrapText="1"/>
      <protection locked="0"/>
    </xf>
    <xf numFmtId="0" fontId="11" fillId="6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20" fillId="5" borderId="29" xfId="0" applyFont="1" applyFill="1" applyBorder="1" applyAlignment="1" applyProtection="1">
      <alignment horizontal="left" vertical="center"/>
      <protection locked="0"/>
    </xf>
    <xf numFmtId="0" fontId="20" fillId="5" borderId="30" xfId="0" applyFont="1" applyFill="1" applyBorder="1" applyAlignment="1" applyProtection="1">
      <alignment horizontal="left" vertical="center"/>
      <protection locked="0"/>
    </xf>
    <xf numFmtId="0" fontId="20" fillId="5" borderId="31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0" fillId="5" borderId="2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15" xfId="0" applyFont="1" applyFill="1" applyBorder="1" applyAlignment="1" applyProtection="1">
      <alignment horizontal="center" vertical="center" wrapText="1"/>
      <protection locked="0"/>
    </xf>
    <xf numFmtId="0" fontId="20" fillId="5" borderId="16" xfId="0" applyFont="1" applyFill="1" applyBorder="1" applyAlignment="1" applyProtection="1">
      <alignment horizontal="center" vertical="center" wrapText="1"/>
      <protection locked="0"/>
    </xf>
    <xf numFmtId="14" fontId="12" fillId="0" borderId="26" xfId="0" applyNumberFormat="1" applyFont="1" applyBorder="1" applyAlignment="1" applyProtection="1">
      <alignment horizontal="center" vertical="center" wrapText="1"/>
      <protection locked="0"/>
    </xf>
    <xf numFmtId="14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20" fillId="5" borderId="29" xfId="0" applyFont="1" applyFill="1" applyBorder="1" applyAlignment="1" applyProtection="1">
      <alignment vertical="center"/>
      <protection locked="0"/>
    </xf>
    <xf numFmtId="0" fontId="20" fillId="5" borderId="30" xfId="0" applyFont="1" applyFill="1" applyBorder="1" applyAlignment="1" applyProtection="1">
      <alignment vertical="center"/>
      <protection locked="0"/>
    </xf>
    <xf numFmtId="0" fontId="20" fillId="5" borderId="31" xfId="0" applyFont="1" applyFill="1" applyBorder="1" applyAlignment="1" applyProtection="1">
      <alignment vertical="center"/>
      <protection locked="0"/>
    </xf>
    <xf numFmtId="0" fontId="20" fillId="5" borderId="35" xfId="0" applyFont="1" applyFill="1" applyBorder="1" applyAlignment="1" applyProtection="1">
      <alignment vertical="center"/>
      <protection locked="0"/>
    </xf>
    <xf numFmtId="0" fontId="20" fillId="5" borderId="36" xfId="0" applyFont="1" applyFill="1" applyBorder="1" applyAlignment="1" applyProtection="1">
      <alignment vertical="center"/>
      <protection locked="0"/>
    </xf>
    <xf numFmtId="0" fontId="20" fillId="5" borderId="37" xfId="0" applyFont="1" applyFill="1" applyBorder="1" applyAlignment="1" applyProtection="1">
      <alignment vertical="center"/>
      <protection locked="0"/>
    </xf>
    <xf numFmtId="0" fontId="20" fillId="5" borderId="20" xfId="0" applyFont="1" applyFill="1" applyBorder="1" applyAlignment="1" applyProtection="1">
      <alignment horizontal="left" vertical="center"/>
      <protection locked="0"/>
    </xf>
    <xf numFmtId="0" fontId="20" fillId="5" borderId="11" xfId="0" applyFont="1" applyFill="1" applyBorder="1" applyAlignment="1" applyProtection="1">
      <alignment horizontal="left" vertical="center"/>
      <protection locked="0"/>
    </xf>
    <xf numFmtId="0" fontId="20" fillId="5" borderId="14" xfId="0" applyFont="1" applyFill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horizontal="left" vertical="center" wrapText="1"/>
      <protection locked="0"/>
    </xf>
    <xf numFmtId="0" fontId="20" fillId="5" borderId="27" xfId="0" applyFont="1" applyFill="1" applyBorder="1" applyAlignment="1" applyProtection="1">
      <alignment horizontal="left" vertical="center" wrapText="1"/>
      <protection locked="0"/>
    </xf>
    <xf numFmtId="0" fontId="20" fillId="5" borderId="28" xfId="0" applyFont="1" applyFill="1" applyBorder="1" applyAlignment="1" applyProtection="1">
      <alignment horizontal="left" vertical="center" wrapText="1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168" fontId="11" fillId="0" borderId="20" xfId="0" applyNumberFormat="1" applyFont="1" applyBorder="1" applyAlignment="1" applyProtection="1">
      <alignment horizontal="center" vertical="center" wrapText="1"/>
      <protection locked="0"/>
    </xf>
    <xf numFmtId="168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 applyProtection="1">
      <alignment horizontal="left" vertical="center" wrapText="1"/>
      <protection locked="0"/>
    </xf>
    <xf numFmtId="0" fontId="20" fillId="5" borderId="1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6" borderId="4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20" fillId="5" borderId="26" xfId="0" applyFont="1" applyFill="1" applyBorder="1" applyAlignment="1" applyProtection="1">
      <alignment horizontal="center" vertical="center"/>
      <protection locked="0"/>
    </xf>
    <xf numFmtId="0" fontId="20" fillId="5" borderId="27" xfId="0" applyFont="1" applyFill="1" applyBorder="1" applyAlignment="1" applyProtection="1">
      <alignment horizontal="center" vertical="center"/>
      <protection locked="0"/>
    </xf>
    <xf numFmtId="0" fontId="20" fillId="5" borderId="28" xfId="0" applyFont="1" applyFill="1" applyBorder="1" applyAlignment="1" applyProtection="1">
      <alignment horizontal="center" vertical="center"/>
      <protection locked="0"/>
    </xf>
    <xf numFmtId="168" fontId="11" fillId="0" borderId="0" xfId="0" applyNumberFormat="1" applyFont="1" applyAlignment="1" applyProtection="1">
      <alignment horizontal="center" vertical="center" wrapText="1"/>
      <protection locked="0"/>
    </xf>
    <xf numFmtId="168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/>
      <protection locked="0"/>
    </xf>
    <xf numFmtId="0" fontId="20" fillId="5" borderId="11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168" fontId="11" fillId="0" borderId="0" xfId="0" applyNumberFormat="1" applyFont="1" applyAlignment="1">
      <alignment horizontal="center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68" fontId="11" fillId="0" borderId="18" xfId="0" applyNumberFormat="1" applyFont="1" applyBorder="1" applyAlignment="1" applyProtection="1">
      <alignment horizontal="center" vertical="center" wrapText="1"/>
      <protection locked="0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2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168" fontId="11" fillId="0" borderId="20" xfId="0" applyNumberFormat="1" applyFont="1" applyBorder="1" applyAlignment="1">
      <alignment horizontal="center" vertical="center" wrapText="1"/>
    </xf>
    <xf numFmtId="168" fontId="11" fillId="0" borderId="14" xfId="0" applyNumberFormat="1" applyFont="1" applyBorder="1" applyAlignment="1">
      <alignment horizontal="center" vertical="center" wrapText="1"/>
    </xf>
    <xf numFmtId="168" fontId="11" fillId="0" borderId="15" xfId="0" applyNumberFormat="1" applyFont="1" applyBorder="1" applyAlignment="1">
      <alignment horizontal="center" vertical="center" wrapText="1"/>
    </xf>
    <xf numFmtId="168" fontId="11" fillId="0" borderId="16" xfId="0" applyNumberFormat="1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168" fontId="11" fillId="0" borderId="11" xfId="0" applyNumberFormat="1" applyFont="1" applyBorder="1" applyAlignment="1">
      <alignment horizontal="center" vertical="center" wrapText="1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164" fontId="11" fillId="0" borderId="27" xfId="0" applyNumberFormat="1" applyFont="1" applyBorder="1" applyAlignment="1" applyProtection="1">
      <alignment horizontal="center" vertical="center" wrapText="1"/>
      <protection locked="0"/>
    </xf>
    <xf numFmtId="164" fontId="11" fillId="0" borderId="28" xfId="0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horizontal="center" vertical="center" wrapText="1"/>
      <protection locked="0"/>
    </xf>
    <xf numFmtId="164" fontId="11" fillId="0" borderId="13" xfId="0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164" fontId="11" fillId="0" borderId="48" xfId="0" applyNumberFormat="1" applyFont="1" applyBorder="1" applyAlignment="1" applyProtection="1">
      <alignment horizontal="center" vertical="center" wrapText="1"/>
      <protection locked="0"/>
    </xf>
    <xf numFmtId="164" fontId="11" fillId="0" borderId="49" xfId="0" applyNumberFormat="1" applyFon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168" fontId="11" fillId="0" borderId="12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50" xfId="0" applyNumberFormat="1" applyFont="1" applyBorder="1" applyAlignment="1" applyProtection="1">
      <alignment horizontal="center" vertical="center" wrapText="1"/>
      <protection locked="0"/>
    </xf>
    <xf numFmtId="164" fontId="11" fillId="0" borderId="51" xfId="0" applyNumberFormat="1" applyFont="1" applyBorder="1" applyAlignment="1" applyProtection="1">
      <alignment horizontal="center" vertical="center" wrapText="1"/>
      <protection locked="0"/>
    </xf>
    <xf numFmtId="164" fontId="11" fillId="0" borderId="52" xfId="0" applyNumberFormat="1" applyFont="1" applyBorder="1" applyAlignment="1" applyProtection="1">
      <alignment horizontal="center" vertical="center" wrapText="1"/>
      <protection locked="0"/>
    </xf>
    <xf numFmtId="164" fontId="11" fillId="0" borderId="53" xfId="0" applyNumberFormat="1" applyFont="1" applyBorder="1" applyAlignment="1" applyProtection="1">
      <alignment horizontal="center" vertical="center" wrapText="1"/>
      <protection locked="0"/>
    </xf>
    <xf numFmtId="168" fontId="12" fillId="0" borderId="15" xfId="0" applyNumberFormat="1" applyFont="1" applyBorder="1" applyAlignment="1">
      <alignment horizontal="center" vertical="center" wrapText="1"/>
    </xf>
    <xf numFmtId="168" fontId="12" fillId="0" borderId="12" xfId="0" applyNumberFormat="1" applyFont="1" applyBorder="1" applyAlignment="1">
      <alignment horizontal="center" vertical="center" wrapText="1"/>
    </xf>
    <xf numFmtId="168" fontId="12" fillId="0" borderId="16" xfId="0" applyNumberFormat="1" applyFont="1" applyBorder="1" applyAlignment="1">
      <alignment horizontal="center" vertical="center" wrapText="1"/>
    </xf>
    <xf numFmtId="168" fontId="11" fillId="3" borderId="15" xfId="0" applyNumberFormat="1" applyFont="1" applyFill="1" applyBorder="1" applyAlignment="1">
      <alignment horizontal="center" vertical="center" wrapText="1"/>
    </xf>
    <xf numFmtId="168" fontId="11" fillId="3" borderId="12" xfId="0" applyNumberFormat="1" applyFont="1" applyFill="1" applyBorder="1" applyAlignment="1">
      <alignment horizontal="center" vertical="center" wrapText="1"/>
    </xf>
    <xf numFmtId="168" fontId="11" fillId="3" borderId="16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 applyProtection="1">
      <alignment horizontal="center" wrapText="1"/>
      <protection locked="0"/>
    </xf>
    <xf numFmtId="168" fontId="0" fillId="0" borderId="13" xfId="0" applyNumberFormat="1" applyBorder="1" applyAlignment="1" applyProtection="1">
      <alignment horizontal="center" wrapText="1"/>
      <protection locked="0"/>
    </xf>
    <xf numFmtId="168" fontId="0" fillId="0" borderId="18" xfId="0" applyNumberFormat="1" applyBorder="1" applyAlignment="1" applyProtection="1">
      <alignment horizontal="center" wrapText="1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168" fontId="0" fillId="0" borderId="11" xfId="0" applyNumberFormat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4" borderId="42" xfId="0" applyFont="1" applyFill="1" applyBorder="1" applyAlignment="1" applyProtection="1">
      <alignment horizontal="center" vertical="center" wrapText="1"/>
      <protection locked="0"/>
    </xf>
    <xf numFmtId="0" fontId="18" fillId="4" borderId="1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2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18" fillId="4" borderId="26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18" fillId="4" borderId="28" xfId="0" applyFont="1" applyFill="1" applyBorder="1" applyAlignment="1" applyProtection="1">
      <alignment horizontal="center" vertical="center"/>
      <protection locked="0"/>
    </xf>
    <xf numFmtId="168" fontId="23" fillId="7" borderId="15" xfId="0" applyNumberFormat="1" applyFont="1" applyFill="1" applyBorder="1" applyAlignment="1" applyProtection="1">
      <alignment horizontal="center" vertical="center" wrapText="1"/>
      <protection locked="0"/>
    </xf>
    <xf numFmtId="168" fontId="23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 vertical="center" wrapText="1"/>
      <protection locked="0"/>
    </xf>
    <xf numFmtId="168" fontId="0" fillId="0" borderId="20" xfId="0" applyNumberFormat="1" applyBorder="1" applyAlignment="1" applyProtection="1">
      <alignment horizontal="center" wrapText="1"/>
      <protection locked="0"/>
    </xf>
    <xf numFmtId="168" fontId="0" fillId="0" borderId="14" xfId="0" applyNumberForma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164" fontId="5" fillId="0" borderId="27" xfId="0" applyNumberFormat="1" applyFont="1" applyBorder="1" applyAlignment="1" applyProtection="1">
      <alignment horizontal="left" vertical="center" wrapText="1"/>
      <protection locked="0"/>
    </xf>
    <xf numFmtId="1" fontId="5" fillId="0" borderId="20" xfId="0" applyNumberFormat="1" applyFont="1" applyBorder="1" applyAlignment="1" applyProtection="1">
      <alignment horizontal="center" vertical="center" wrapText="1"/>
      <protection locked="0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left" vertical="top"/>
      <protection locked="0"/>
    </xf>
    <xf numFmtId="0" fontId="18" fillId="4" borderId="12" xfId="0" applyFont="1" applyFill="1" applyBorder="1" applyAlignment="1" applyProtection="1">
      <alignment horizontal="left" vertical="top"/>
      <protection locked="0"/>
    </xf>
    <xf numFmtId="0" fontId="18" fillId="4" borderId="16" xfId="0" applyFont="1" applyFill="1" applyBorder="1" applyAlignment="1" applyProtection="1">
      <alignment horizontal="left" vertical="top"/>
      <protection locked="0"/>
    </xf>
    <xf numFmtId="0" fontId="18" fillId="4" borderId="3" xfId="0" applyFont="1" applyFill="1" applyBorder="1" applyAlignment="1" applyProtection="1">
      <alignment vertical="center"/>
      <protection locked="0"/>
    </xf>
    <xf numFmtId="0" fontId="18" fillId="4" borderId="1" xfId="0" applyFont="1" applyFill="1" applyBorder="1" applyAlignment="1" applyProtection="1">
      <alignment vertical="center"/>
      <protection locked="0"/>
    </xf>
    <xf numFmtId="0" fontId="18" fillId="4" borderId="7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18" fillId="4" borderId="18" xfId="0" applyFont="1" applyFill="1" applyBorder="1" applyAlignment="1" applyProtection="1">
      <alignment horizontal="left" vertical="center"/>
      <protection locked="0"/>
    </xf>
    <xf numFmtId="0" fontId="18" fillId="4" borderId="0" xfId="0" applyFont="1" applyFill="1" applyAlignment="1" applyProtection="1">
      <alignment horizontal="left" vertical="center"/>
      <protection locked="0"/>
    </xf>
    <xf numFmtId="0" fontId="18" fillId="4" borderId="13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18" fillId="4" borderId="15" xfId="0" applyFont="1" applyFill="1" applyBorder="1" applyAlignment="1" applyProtection="1">
      <alignment vertical="center"/>
      <protection locked="0"/>
    </xf>
    <xf numFmtId="0" fontId="18" fillId="4" borderId="12" xfId="0" applyFont="1" applyFill="1" applyBorder="1" applyAlignment="1" applyProtection="1">
      <alignment vertical="center"/>
      <protection locked="0"/>
    </xf>
    <xf numFmtId="0" fontId="18" fillId="4" borderId="16" xfId="0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left" vertical="top" wrapText="1"/>
      <protection locked="0"/>
    </xf>
    <xf numFmtId="0" fontId="18" fillId="4" borderId="16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3" borderId="18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23" fillId="4" borderId="15" xfId="0" applyFont="1" applyFill="1" applyBorder="1" applyAlignment="1" applyProtection="1">
      <alignment horizontal="left" wrapText="1"/>
      <protection locked="0"/>
    </xf>
    <xf numFmtId="0" fontId="23" fillId="4" borderId="12" xfId="0" applyFont="1" applyFill="1" applyBorder="1" applyAlignment="1" applyProtection="1">
      <alignment horizontal="left" wrapText="1"/>
      <protection locked="0"/>
    </xf>
    <xf numFmtId="0" fontId="23" fillId="4" borderId="16" xfId="0" applyFont="1" applyFill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8" fillId="4" borderId="43" xfId="0" applyFont="1" applyFill="1" applyBorder="1" applyAlignment="1" applyProtection="1">
      <alignment vertical="center"/>
      <protection locked="0"/>
    </xf>
    <xf numFmtId="0" fontId="18" fillId="4" borderId="44" xfId="0" applyFont="1" applyFill="1" applyBorder="1" applyAlignment="1" applyProtection="1">
      <alignment vertical="center"/>
      <protection locked="0"/>
    </xf>
    <xf numFmtId="0" fontId="18" fillId="4" borderId="24" xfId="0" applyFont="1" applyFill="1" applyBorder="1" applyAlignment="1" applyProtection="1">
      <alignment vertical="center"/>
      <protection locked="0"/>
    </xf>
    <xf numFmtId="0" fontId="18" fillId="4" borderId="41" xfId="0" applyFont="1" applyFill="1" applyBorder="1" applyAlignment="1" applyProtection="1">
      <alignment horizontal="left" vertical="center"/>
      <protection locked="0"/>
    </xf>
    <xf numFmtId="0" fontId="18" fillId="4" borderId="5" xfId="0" applyFont="1" applyFill="1" applyBorder="1" applyAlignment="1" applyProtection="1">
      <alignment horizontal="left" vertical="center"/>
      <protection locked="0"/>
    </xf>
    <xf numFmtId="0" fontId="18" fillId="4" borderId="22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7" fontId="3" fillId="0" borderId="0" xfId="0" applyNumberFormat="1" applyFont="1" applyAlignment="1" applyProtection="1">
      <alignment horizontal="center" vertical="center" wrapText="1"/>
      <protection locked="0"/>
    </xf>
    <xf numFmtId="167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8" fillId="4" borderId="18" xfId="0" applyFont="1" applyFill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vertical="center"/>
      <protection locked="0"/>
    </xf>
    <xf numFmtId="0" fontId="18" fillId="4" borderId="13" xfId="0" applyFont="1" applyFill="1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18" fillId="4" borderId="26" xfId="0" applyFont="1" applyFill="1" applyBorder="1" applyAlignment="1" applyProtection="1">
      <alignment vertical="center"/>
      <protection locked="0"/>
    </xf>
    <xf numFmtId="0" fontId="18" fillId="4" borderId="27" xfId="0" applyFont="1" applyFill="1" applyBorder="1" applyAlignment="1" applyProtection="1">
      <alignment vertical="center"/>
      <protection locked="0"/>
    </xf>
    <xf numFmtId="0" fontId="18" fillId="4" borderId="28" xfId="0" applyFont="1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168" fontId="0" fillId="0" borderId="11" xfId="0" applyNumberForma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168" fontId="0" fillId="0" borderId="20" xfId="0" applyNumberFormat="1" applyBorder="1" applyAlignment="1" applyProtection="1">
      <alignment horizontal="center" vertical="center" wrapText="1"/>
      <protection locked="0"/>
    </xf>
    <xf numFmtId="168" fontId="0" fillId="0" borderId="14" xfId="0" applyNumberFormat="1" applyBorder="1" applyAlignment="1" applyProtection="1">
      <alignment horizontal="center" vertical="center" wrapText="1"/>
      <protection locked="0"/>
    </xf>
    <xf numFmtId="168" fontId="0" fillId="0" borderId="15" xfId="0" applyNumberFormat="1" applyBorder="1" applyAlignment="1" applyProtection="1">
      <alignment horizontal="center" vertical="center" wrapText="1"/>
      <protection locked="0"/>
    </xf>
    <xf numFmtId="168" fontId="0" fillId="0" borderId="16" xfId="0" applyNumberFormat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1" fontId="5" fillId="0" borderId="18" xfId="0" applyNumberFormat="1" applyFont="1" applyBorder="1" applyAlignment="1" applyProtection="1">
      <alignment horizontal="center" vertical="center" wrapText="1"/>
      <protection locked="0"/>
    </xf>
    <xf numFmtId="1" fontId="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166" fontId="0" fillId="3" borderId="0" xfId="0" applyNumberFormat="1" applyFill="1" applyAlignment="1" applyProtection="1">
      <alignment horizontal="center" vertical="center" wrapText="1"/>
      <protection locked="0"/>
    </xf>
    <xf numFmtId="164" fontId="0" fillId="0" borderId="12" xfId="0" applyNumberForma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8" fillId="4" borderId="18" xfId="0" applyFont="1" applyFill="1" applyBorder="1" applyAlignment="1" applyProtection="1">
      <alignment horizontal="left" vertical="center" wrapText="1"/>
      <protection locked="0"/>
    </xf>
    <xf numFmtId="0" fontId="18" fillId="4" borderId="0" xfId="0" applyFont="1" applyFill="1" applyAlignment="1" applyProtection="1">
      <alignment horizontal="left" vertical="center" wrapText="1"/>
      <protection locked="0"/>
    </xf>
    <xf numFmtId="0" fontId="18" fillId="4" borderId="13" xfId="0" applyFont="1" applyFill="1" applyBorder="1" applyAlignment="1" applyProtection="1">
      <alignment horizontal="left" vertical="center" wrapText="1"/>
      <protection locked="0"/>
    </xf>
    <xf numFmtId="0" fontId="18" fillId="4" borderId="26" xfId="0" applyFont="1" applyFill="1" applyBorder="1" applyAlignment="1" applyProtection="1">
      <alignment horizontal="left" vertical="center"/>
      <protection locked="0"/>
    </xf>
    <xf numFmtId="0" fontId="18" fillId="4" borderId="27" xfId="0" applyFont="1" applyFill="1" applyBorder="1" applyAlignment="1" applyProtection="1">
      <alignment horizontal="left" vertical="center"/>
      <protection locked="0"/>
    </xf>
    <xf numFmtId="0" fontId="18" fillId="4" borderId="28" xfId="0" applyFont="1" applyFill="1" applyBorder="1" applyAlignment="1" applyProtection="1">
      <alignment horizontal="left" vertical="center"/>
      <protection locked="0"/>
    </xf>
    <xf numFmtId="0" fontId="18" fillId="4" borderId="20" xfId="0" applyFont="1" applyFill="1" applyBorder="1" applyAlignment="1" applyProtection="1">
      <alignment horizontal="left" vertical="center"/>
      <protection locked="0"/>
    </xf>
    <xf numFmtId="0" fontId="18" fillId="4" borderId="11" xfId="0" applyFont="1" applyFill="1" applyBorder="1" applyAlignment="1" applyProtection="1">
      <alignment horizontal="left" vertical="center"/>
      <protection locked="0"/>
    </xf>
    <xf numFmtId="0" fontId="18" fillId="4" borderId="14" xfId="0" applyFont="1" applyFill="1" applyBorder="1" applyAlignment="1" applyProtection="1">
      <alignment horizontal="left" vertical="center"/>
      <protection locked="0"/>
    </xf>
    <xf numFmtId="0" fontId="18" fillId="4" borderId="26" xfId="0" applyFont="1" applyFill="1" applyBorder="1" applyAlignment="1" applyProtection="1">
      <alignment horizontal="left" vertical="center" wrapText="1"/>
      <protection locked="0"/>
    </xf>
    <xf numFmtId="0" fontId="18" fillId="4" borderId="27" xfId="0" applyFont="1" applyFill="1" applyBorder="1" applyAlignment="1" applyProtection="1">
      <alignment horizontal="left" vertical="center" wrapText="1"/>
      <protection locked="0"/>
    </xf>
    <xf numFmtId="0" fontId="18" fillId="4" borderId="28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left" vertical="center" wrapText="1"/>
      <protection locked="0"/>
    </xf>
    <xf numFmtId="164" fontId="2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168" fontId="0" fillId="3" borderId="15" xfId="0" applyNumberFormat="1" applyFill="1" applyBorder="1" applyAlignment="1" applyProtection="1">
      <alignment horizontal="center" wrapText="1"/>
      <protection locked="0"/>
    </xf>
    <xf numFmtId="168" fontId="0" fillId="3" borderId="12" xfId="0" applyNumberFormat="1" applyFill="1" applyBorder="1" applyAlignment="1" applyProtection="1">
      <alignment horizontal="center" wrapText="1"/>
      <protection locked="0"/>
    </xf>
    <xf numFmtId="168" fontId="0" fillId="3" borderId="16" xfId="0" applyNumberForma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8" fillId="4" borderId="11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8" fontId="0" fillId="0" borderId="12" xfId="0" applyNumberFormat="1" applyBorder="1" applyAlignment="1" applyProtection="1">
      <alignment horizontal="center" wrapText="1"/>
      <protection locked="0"/>
    </xf>
    <xf numFmtId="168" fontId="0" fillId="0" borderId="16" xfId="0" applyNumberForma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left"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8" fontId="2" fillId="0" borderId="15" xfId="0" applyNumberFormat="1" applyFont="1" applyBorder="1" applyAlignment="1" applyProtection="1">
      <alignment horizontal="center" wrapText="1"/>
      <protection locked="0"/>
    </xf>
    <xf numFmtId="168" fontId="2" fillId="0" borderId="12" xfId="0" applyNumberFormat="1" applyFont="1" applyBorder="1" applyAlignment="1" applyProtection="1">
      <alignment horizontal="center" wrapText="1"/>
      <protection locked="0"/>
    </xf>
    <xf numFmtId="168" fontId="2" fillId="0" borderId="16" xfId="0" applyNumberFormat="1" applyFont="1" applyBorder="1" applyAlignment="1" applyProtection="1">
      <alignment horizontal="center" wrapText="1"/>
      <protection locked="0"/>
    </xf>
    <xf numFmtId="0" fontId="18" fillId="4" borderId="26" xfId="0" applyFont="1" applyFill="1" applyBorder="1" applyAlignment="1" applyProtection="1">
      <alignment horizontal="center" vertical="center" wrapText="1"/>
      <protection locked="0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0" fontId="18" fillId="4" borderId="28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18" fillId="4" borderId="15" xfId="0" applyFont="1" applyFill="1" applyBorder="1" applyAlignment="1" applyProtection="1">
      <alignment horizontal="right" vertical="center"/>
      <protection locked="0"/>
    </xf>
    <xf numFmtId="0" fontId="18" fillId="4" borderId="12" xfId="0" applyFont="1" applyFill="1" applyBorder="1" applyAlignment="1" applyProtection="1">
      <alignment horizontal="right" vertical="center"/>
      <protection locked="0"/>
    </xf>
    <xf numFmtId="0" fontId="18" fillId="4" borderId="16" xfId="0" applyFont="1" applyFill="1" applyBorder="1" applyAlignment="1" applyProtection="1">
      <alignment horizontal="right" vertical="center"/>
      <protection locked="0"/>
    </xf>
    <xf numFmtId="0" fontId="0" fillId="3" borderId="12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8" fillId="4" borderId="20" xfId="0" applyFont="1" applyFill="1" applyBorder="1" applyAlignment="1" applyProtection="1">
      <alignment horizontal="left" vertical="center" wrapText="1"/>
      <protection locked="0"/>
    </xf>
    <xf numFmtId="0" fontId="18" fillId="4" borderId="11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0" fillId="3" borderId="46" xfId="0" applyFont="1" applyFill="1" applyBorder="1" applyAlignment="1" applyProtection="1">
      <alignment horizontal="center" vertical="center" wrapText="1"/>
      <protection locked="0"/>
    </xf>
    <xf numFmtId="0" fontId="10" fillId="3" borderId="47" xfId="0" applyFont="1" applyFill="1" applyBorder="1" applyAlignment="1" applyProtection="1">
      <alignment horizontal="center" vertical="center" wrapText="1"/>
      <protection locked="0"/>
    </xf>
  </cellXfs>
  <cellStyles count="4">
    <cellStyle name="Migliaia 2" xfId="1" xr:uid="{ACFCA438-F8DF-4FC1-BF74-FF75C1B2F777}"/>
    <cellStyle name="Normale" xfId="0" builtinId="0"/>
    <cellStyle name="Normale 2" xfId="2" xr:uid="{302D2A74-7D0F-4CF5-858A-494BEABA5773}"/>
    <cellStyle name="Normale 3" xfId="3" xr:uid="{4AE2D374-9771-4E3B-8F58-F656F7C43F13}"/>
  </cellStyles>
  <dxfs count="3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fgColor theme="0"/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fgColor theme="0"/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fgColor theme="0"/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1</xdr:row>
      <xdr:rowOff>312420</xdr:rowOff>
    </xdr:from>
    <xdr:to>
      <xdr:col>4</xdr:col>
      <xdr:colOff>487680</xdr:colOff>
      <xdr:row>1</xdr:row>
      <xdr:rowOff>723900</xdr:rowOff>
    </xdr:to>
    <xdr:pic>
      <xdr:nvPicPr>
        <xdr:cNvPr id="26670" name="Immagine 1">
          <a:extLst>
            <a:ext uri="{FF2B5EF4-FFF2-40B4-BE49-F238E27FC236}">
              <a16:creationId xmlns:a16="http://schemas.microsoft.com/office/drawing/2014/main" id="{00000000-0008-0000-0200-00002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487680"/>
          <a:ext cx="24079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251460</xdr:colOff>
      <xdr:row>1</xdr:row>
      <xdr:rowOff>121920</xdr:rowOff>
    </xdr:from>
    <xdr:to>
      <xdr:col>10</xdr:col>
      <xdr:colOff>281940</xdr:colOff>
      <xdr:row>1</xdr:row>
      <xdr:rowOff>899160</xdr:rowOff>
    </xdr:to>
    <xdr:pic>
      <xdr:nvPicPr>
        <xdr:cNvPr id="26671" name="Immagine 2">
          <a:extLst>
            <a:ext uri="{FF2B5EF4-FFF2-40B4-BE49-F238E27FC236}">
              <a16:creationId xmlns:a16="http://schemas.microsoft.com/office/drawing/2014/main" id="{00000000-0008-0000-0200-00002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97180"/>
          <a:ext cx="82296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819150</xdr:colOff>
          <xdr:row>15</xdr:row>
          <xdr:rowOff>123825</xdr:rowOff>
        </xdr:from>
        <xdr:to>
          <xdr:col>15</xdr:col>
          <xdr:colOff>390525</xdr:colOff>
          <xdr:row>16</xdr:row>
          <xdr:rowOff>57150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IT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Aggiungi Comune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07EC-2890-4D15-97E5-2C6B28378531}">
  <sheetPr codeName="Foglio6">
    <tabColor theme="3"/>
    <pageSetUpPr fitToPage="1"/>
  </sheetPr>
  <dimension ref="B1:O124"/>
  <sheetViews>
    <sheetView tabSelected="1" zoomScale="80" zoomScaleNormal="80" zoomScaleSheetLayoutView="80" workbookViewId="0">
      <selection activeCell="F10" sqref="F10:K10"/>
    </sheetView>
  </sheetViews>
  <sheetFormatPr defaultColWidth="9.140625" defaultRowHeight="30" customHeight="1"/>
  <cols>
    <col min="1" max="1" width="6.5703125" style="112" customWidth="1"/>
    <col min="2" max="2" width="12.42578125" style="112" customWidth="1"/>
    <col min="3" max="3" width="19.28515625" style="98" customWidth="1"/>
    <col min="4" max="5" width="18.7109375" style="98" customWidth="1"/>
    <col min="6" max="6" width="18.140625" style="98" customWidth="1"/>
    <col min="7" max="7" width="17" style="98" customWidth="1"/>
    <col min="8" max="8" width="16.42578125" style="98" customWidth="1"/>
    <col min="9" max="9" width="16.5703125" style="98" customWidth="1"/>
    <col min="10" max="10" width="14" style="98" customWidth="1"/>
    <col min="11" max="11" width="18.28515625" style="98" customWidth="1"/>
    <col min="12" max="12" width="15.28515625" style="98" customWidth="1"/>
    <col min="13" max="13" width="11.140625" style="112" customWidth="1"/>
    <col min="14" max="14" width="9.140625" style="112"/>
    <col min="15" max="15" width="9.42578125" style="112" customWidth="1"/>
    <col min="16" max="16384" width="9.140625" style="112"/>
  </cols>
  <sheetData>
    <row r="1" spans="3:13" ht="30" customHeight="1">
      <c r="C1" s="162" t="s">
        <v>1320</v>
      </c>
      <c r="D1" s="162"/>
      <c r="E1" s="162"/>
      <c r="F1" s="162"/>
      <c r="G1" s="162"/>
      <c r="H1" s="162"/>
      <c r="I1" s="162"/>
      <c r="J1" s="162"/>
      <c r="K1" s="162"/>
    </row>
    <row r="2" spans="3:13" ht="30" customHeight="1" thickBot="1"/>
    <row r="3" spans="3:13" ht="30" customHeight="1" thickBot="1">
      <c r="C3" s="112"/>
      <c r="D3" s="112"/>
      <c r="E3" s="112"/>
      <c r="F3" s="112"/>
      <c r="G3" s="112"/>
      <c r="H3" s="112"/>
      <c r="I3" s="112"/>
      <c r="J3" s="233" t="s">
        <v>959</v>
      </c>
      <c r="K3" s="234"/>
    </row>
    <row r="4" spans="3:13" ht="30" customHeight="1" thickBot="1">
      <c r="C4" s="157"/>
      <c r="D4" s="157"/>
      <c r="E4" s="157"/>
      <c r="F4" s="157"/>
      <c r="G4" s="157"/>
      <c r="H4" s="157"/>
      <c r="I4" s="157"/>
      <c r="J4" s="235">
        <f ca="1">TODAY()</f>
        <v>45842</v>
      </c>
      <c r="K4" s="236"/>
      <c r="L4" s="158"/>
    </row>
    <row r="5" spans="3:13" ht="30" customHeight="1" thickBot="1">
      <c r="C5" s="210" t="s">
        <v>960</v>
      </c>
      <c r="D5" s="211"/>
      <c r="E5" s="211"/>
      <c r="F5" s="211"/>
      <c r="G5" s="211"/>
      <c r="H5" s="211"/>
      <c r="I5" s="211"/>
      <c r="J5" s="211"/>
      <c r="K5" s="212"/>
      <c r="M5" s="98"/>
    </row>
    <row r="6" spans="3:13" ht="52.9" customHeight="1">
      <c r="C6" s="213" t="s">
        <v>1252</v>
      </c>
      <c r="D6" s="214"/>
      <c r="E6" s="215"/>
      <c r="F6" s="240" t="s">
        <v>1222</v>
      </c>
      <c r="G6" s="241"/>
      <c r="H6" s="241"/>
      <c r="I6" s="241"/>
      <c r="J6" s="241"/>
      <c r="K6" s="242"/>
    </row>
    <row r="7" spans="3:13" ht="30" customHeight="1">
      <c r="C7" s="243" t="s">
        <v>1321</v>
      </c>
      <c r="D7" s="244"/>
      <c r="E7" s="245"/>
      <c r="F7" s="216" t="str">
        <f>IFERROR(VLOOKUP(F6,DG!A2:B23,2,FALSE),"")</f>
        <v>Rosanna Romano</v>
      </c>
      <c r="G7" s="217"/>
      <c r="H7" s="217"/>
      <c r="I7" s="217"/>
      <c r="J7" s="217"/>
      <c r="K7" s="218"/>
      <c r="L7" s="158"/>
    </row>
    <row r="8" spans="3:13" ht="30" customHeight="1">
      <c r="C8" s="219" t="s">
        <v>1226</v>
      </c>
      <c r="D8" s="220"/>
      <c r="E8" s="221"/>
      <c r="F8" s="224" t="s">
        <v>1312</v>
      </c>
      <c r="G8" s="225"/>
      <c r="H8" s="225"/>
      <c r="I8" s="225"/>
      <c r="J8" s="225"/>
      <c r="K8" s="226"/>
    </row>
    <row r="9" spans="3:13" ht="30" customHeight="1">
      <c r="C9" s="219" t="s">
        <v>1227</v>
      </c>
      <c r="D9" s="220"/>
      <c r="E9" s="221"/>
      <c r="F9" s="224" t="s">
        <v>1271</v>
      </c>
      <c r="G9" s="225"/>
      <c r="H9" s="225"/>
      <c r="I9" s="225"/>
      <c r="J9" s="225"/>
      <c r="K9" s="226"/>
    </row>
    <row r="10" spans="3:13" ht="30" customHeight="1">
      <c r="C10" s="219" t="s">
        <v>67</v>
      </c>
      <c r="D10" s="220"/>
      <c r="E10" s="221"/>
      <c r="F10" s="222" t="s">
        <v>1335</v>
      </c>
      <c r="G10" s="168"/>
      <c r="H10" s="168"/>
      <c r="I10" s="168"/>
      <c r="J10" s="168"/>
      <c r="K10" s="223"/>
    </row>
    <row r="11" spans="3:13" ht="240" customHeight="1" thickBot="1">
      <c r="C11" s="246" t="s">
        <v>795</v>
      </c>
      <c r="D11" s="247"/>
      <c r="E11" s="248"/>
      <c r="F11" s="222"/>
      <c r="G11" s="168"/>
      <c r="H11" s="168"/>
      <c r="I11" s="168"/>
      <c r="J11" s="168"/>
      <c r="K11" s="223"/>
    </row>
    <row r="12" spans="3:13" ht="30" customHeight="1">
      <c r="C12" s="103"/>
      <c r="D12" s="103"/>
      <c r="E12" s="103"/>
      <c r="F12" s="104"/>
      <c r="G12" s="104"/>
      <c r="H12" s="104"/>
      <c r="I12" s="104"/>
      <c r="J12" s="104"/>
      <c r="K12" s="104"/>
    </row>
    <row r="13" spans="3:13" ht="30" customHeight="1" thickBot="1">
      <c r="C13" s="112"/>
      <c r="D13" s="112"/>
      <c r="E13" s="112"/>
      <c r="F13" s="104"/>
      <c r="G13" s="104"/>
      <c r="H13" s="104"/>
      <c r="I13" s="104"/>
      <c r="J13" s="104"/>
      <c r="K13" s="104"/>
    </row>
    <row r="14" spans="3:13" ht="30" customHeight="1" thickBot="1">
      <c r="C14" s="237" t="s">
        <v>981</v>
      </c>
      <c r="D14" s="238"/>
      <c r="E14" s="238"/>
      <c r="F14" s="238"/>
      <c r="G14" s="238"/>
      <c r="H14" s="238"/>
      <c r="I14" s="238"/>
      <c r="J14" s="238"/>
      <c r="K14" s="239"/>
      <c r="L14" s="105"/>
    </row>
    <row r="15" spans="3:13" ht="30" customHeight="1" thickBot="1">
      <c r="C15" s="207" t="s">
        <v>791</v>
      </c>
      <c r="D15" s="208"/>
      <c r="E15" s="208"/>
      <c r="F15" s="208"/>
      <c r="G15" s="208"/>
      <c r="H15" s="209"/>
      <c r="I15" s="227" t="s">
        <v>792</v>
      </c>
      <c r="J15" s="227"/>
      <c r="K15" s="228"/>
    </row>
    <row r="16" spans="3:13" ht="30" customHeight="1">
      <c r="C16" s="229" t="s">
        <v>1</v>
      </c>
      <c r="D16" s="230"/>
      <c r="E16" s="144" t="s">
        <v>938</v>
      </c>
      <c r="F16" s="231" t="s">
        <v>790</v>
      </c>
      <c r="G16" s="231"/>
      <c r="H16" s="231"/>
      <c r="I16" s="231" t="s">
        <v>1151</v>
      </c>
      <c r="J16" s="231"/>
      <c r="K16" s="232"/>
      <c r="M16" s="149"/>
    </row>
    <row r="17" spans="3:13" ht="30" customHeight="1">
      <c r="C17" s="166" t="s">
        <v>65</v>
      </c>
      <c r="D17" s="167"/>
      <c r="E17" s="111"/>
      <c r="F17" s="168"/>
      <c r="G17" s="168"/>
      <c r="H17" s="168"/>
      <c r="I17" s="196" t="str">
        <f t="shared" ref="I17:I24" si="0">IFERROR(VLOOKUP(F17,Comuni,7,0),"")</f>
        <v/>
      </c>
      <c r="J17" s="196"/>
      <c r="K17" s="197"/>
      <c r="M17" s="150"/>
    </row>
    <row r="18" spans="3:13" ht="30" customHeight="1">
      <c r="C18" s="166"/>
      <c r="D18" s="167"/>
      <c r="E18" s="111"/>
      <c r="F18" s="168"/>
      <c r="G18" s="168"/>
      <c r="H18" s="168"/>
      <c r="I18" s="196" t="str">
        <f t="shared" si="0"/>
        <v/>
      </c>
      <c r="J18" s="196"/>
      <c r="K18" s="197"/>
      <c r="M18" s="150"/>
    </row>
    <row r="19" spans="3:13" ht="30" customHeight="1">
      <c r="C19" s="166"/>
      <c r="D19" s="167"/>
      <c r="E19" s="111"/>
      <c r="F19" s="168"/>
      <c r="G19" s="168"/>
      <c r="H19" s="168"/>
      <c r="I19" s="196" t="str">
        <f t="shared" si="0"/>
        <v/>
      </c>
      <c r="J19" s="196"/>
      <c r="K19" s="197"/>
      <c r="M19" s="150"/>
    </row>
    <row r="20" spans="3:13" ht="30" customHeight="1">
      <c r="C20" s="166"/>
      <c r="D20" s="167"/>
      <c r="E20" s="111"/>
      <c r="F20" s="168"/>
      <c r="G20" s="168"/>
      <c r="H20" s="168"/>
      <c r="I20" s="196" t="str">
        <f t="shared" si="0"/>
        <v/>
      </c>
      <c r="J20" s="196"/>
      <c r="K20" s="197"/>
      <c r="M20" s="150"/>
    </row>
    <row r="21" spans="3:13" ht="30" customHeight="1">
      <c r="C21" s="166"/>
      <c r="D21" s="167"/>
      <c r="E21" s="111"/>
      <c r="F21" s="168"/>
      <c r="G21" s="168"/>
      <c r="H21" s="168"/>
      <c r="I21" s="196" t="str">
        <f t="shared" si="0"/>
        <v/>
      </c>
      <c r="J21" s="196"/>
      <c r="K21" s="197"/>
      <c r="M21" s="150"/>
    </row>
    <row r="22" spans="3:13" ht="30" customHeight="1">
      <c r="C22" s="166"/>
      <c r="D22" s="167"/>
      <c r="E22" s="111"/>
      <c r="F22" s="168"/>
      <c r="G22" s="168"/>
      <c r="H22" s="168"/>
      <c r="I22" s="196" t="str">
        <f t="shared" si="0"/>
        <v/>
      </c>
      <c r="J22" s="196"/>
      <c r="K22" s="197"/>
    </row>
    <row r="23" spans="3:13" ht="30" customHeight="1">
      <c r="C23" s="166"/>
      <c r="D23" s="167"/>
      <c r="E23" s="111"/>
      <c r="F23" s="168"/>
      <c r="G23" s="168"/>
      <c r="H23" s="168"/>
      <c r="I23" s="196" t="str">
        <f t="shared" si="0"/>
        <v/>
      </c>
      <c r="J23" s="196"/>
      <c r="K23" s="197"/>
    </row>
    <row r="24" spans="3:13" ht="30" customHeight="1" thickBot="1">
      <c r="C24" s="191"/>
      <c r="D24" s="192"/>
      <c r="E24" s="143"/>
      <c r="F24" s="193"/>
      <c r="G24" s="193"/>
      <c r="H24" s="193"/>
      <c r="I24" s="194" t="str">
        <f t="shared" si="0"/>
        <v/>
      </c>
      <c r="J24" s="194"/>
      <c r="K24" s="195"/>
    </row>
    <row r="25" spans="3:13" ht="30" customHeight="1" thickBot="1"/>
    <row r="26" spans="3:13" ht="30" customHeight="1" thickBot="1">
      <c r="C26" s="169" t="s">
        <v>982</v>
      </c>
      <c r="D26" s="170"/>
      <c r="E26" s="170"/>
      <c r="F26" s="170"/>
      <c r="G26" s="170"/>
      <c r="H26" s="170"/>
      <c r="I26" s="170"/>
      <c r="J26" s="170"/>
      <c r="K26" s="171"/>
    </row>
    <row r="27" spans="3:13" ht="30" customHeight="1">
      <c r="C27" s="198" t="s">
        <v>4</v>
      </c>
      <c r="D27" s="199"/>
      <c r="E27" s="200"/>
      <c r="F27" s="163"/>
      <c r="G27" s="164"/>
      <c r="H27" s="164"/>
      <c r="I27" s="164"/>
      <c r="J27" s="164"/>
      <c r="K27" s="165"/>
    </row>
    <row r="28" spans="3:13" ht="30" customHeight="1">
      <c r="C28" s="177" t="s">
        <v>6</v>
      </c>
      <c r="D28" s="178"/>
      <c r="E28" s="179"/>
      <c r="F28" s="174" t="s">
        <v>1083</v>
      </c>
      <c r="G28" s="175"/>
      <c r="H28" s="175"/>
      <c r="I28" s="175"/>
      <c r="J28" s="175"/>
      <c r="K28" s="176"/>
    </row>
    <row r="29" spans="3:13" ht="30" customHeight="1">
      <c r="C29" s="177" t="s">
        <v>7</v>
      </c>
      <c r="D29" s="178"/>
      <c r="E29" s="179"/>
      <c r="F29" s="174"/>
      <c r="G29" s="175"/>
      <c r="H29" s="175"/>
      <c r="I29" s="175"/>
      <c r="J29" s="175"/>
      <c r="K29" s="176"/>
    </row>
    <row r="30" spans="3:13" ht="30" customHeight="1">
      <c r="C30" s="180" t="s">
        <v>8</v>
      </c>
      <c r="D30" s="181"/>
      <c r="E30" s="182"/>
      <c r="F30" s="174" t="s">
        <v>797</v>
      </c>
      <c r="G30" s="175"/>
      <c r="H30" s="175"/>
      <c r="I30" s="175"/>
      <c r="J30" s="175"/>
      <c r="K30" s="176"/>
    </row>
    <row r="31" spans="3:13" ht="30" customHeight="1" thickBot="1">
      <c r="C31" s="249" t="s">
        <v>9</v>
      </c>
      <c r="D31" s="250"/>
      <c r="E31" s="251"/>
      <c r="F31" s="252" t="s">
        <v>1286</v>
      </c>
      <c r="G31" s="253"/>
      <c r="H31" s="253"/>
      <c r="I31" s="253"/>
      <c r="J31" s="253"/>
      <c r="K31" s="254"/>
    </row>
    <row r="32" spans="3:13" ht="30" customHeight="1" thickBot="1"/>
    <row r="33" spans="3:12" s="159" customFormat="1" ht="30" customHeight="1" thickBot="1">
      <c r="C33" s="201" t="s">
        <v>829</v>
      </c>
      <c r="D33" s="202"/>
      <c r="E33" s="202"/>
      <c r="F33" s="202"/>
      <c r="G33" s="202"/>
      <c r="H33" s="202"/>
      <c r="I33" s="202"/>
      <c r="J33" s="202"/>
      <c r="K33" s="203"/>
      <c r="L33" s="160"/>
    </row>
    <row r="34" spans="3:12" ht="30" customHeight="1">
      <c r="C34" s="204" t="s">
        <v>11</v>
      </c>
      <c r="D34" s="205"/>
      <c r="E34" s="206"/>
      <c r="F34" s="175"/>
      <c r="G34" s="175"/>
      <c r="H34" s="175"/>
      <c r="I34" s="175"/>
      <c r="J34" s="175"/>
      <c r="K34" s="176"/>
    </row>
    <row r="35" spans="3:12" ht="30" customHeight="1">
      <c r="C35" s="180" t="s">
        <v>12</v>
      </c>
      <c r="D35" s="181"/>
      <c r="E35" s="182"/>
      <c r="F35" s="175"/>
      <c r="G35" s="175"/>
      <c r="H35" s="175"/>
      <c r="I35" s="175"/>
      <c r="J35" s="175"/>
      <c r="K35" s="176"/>
    </row>
    <row r="36" spans="3:12" ht="30" customHeight="1">
      <c r="C36" s="180" t="s">
        <v>803</v>
      </c>
      <c r="D36" s="181"/>
      <c r="E36" s="182"/>
      <c r="F36" s="175" t="s">
        <v>1286</v>
      </c>
      <c r="G36" s="175"/>
      <c r="H36" s="175"/>
      <c r="I36" s="175"/>
      <c r="J36" s="175"/>
      <c r="K36" s="176"/>
    </row>
    <row r="37" spans="3:12" ht="30" customHeight="1">
      <c r="C37" s="180" t="s">
        <v>804</v>
      </c>
      <c r="D37" s="181"/>
      <c r="E37" s="182"/>
      <c r="F37" s="174"/>
      <c r="G37" s="175"/>
      <c r="H37" s="175"/>
      <c r="I37" s="175"/>
      <c r="J37" s="175"/>
      <c r="K37" s="176"/>
    </row>
    <row r="38" spans="3:12" ht="30" customHeight="1">
      <c r="C38" s="180" t="s">
        <v>1306</v>
      </c>
      <c r="D38" s="181"/>
      <c r="E38" s="182"/>
      <c r="F38" s="175" t="s">
        <v>1112</v>
      </c>
      <c r="G38" s="175"/>
      <c r="H38" s="175"/>
      <c r="I38" s="175"/>
      <c r="J38" s="175"/>
      <c r="K38" s="176"/>
    </row>
    <row r="39" spans="3:12" ht="30" customHeight="1">
      <c r="C39" s="180" t="s">
        <v>13</v>
      </c>
      <c r="D39" s="181"/>
      <c r="E39" s="182"/>
      <c r="F39" s="175"/>
      <c r="G39" s="175"/>
      <c r="H39" s="175"/>
      <c r="I39" s="175"/>
      <c r="J39" s="175"/>
      <c r="K39" s="176"/>
    </row>
    <row r="40" spans="3:12" ht="30" customHeight="1">
      <c r="C40" s="180" t="s">
        <v>14</v>
      </c>
      <c r="D40" s="181"/>
      <c r="E40" s="182"/>
      <c r="F40" s="175"/>
      <c r="G40" s="175"/>
      <c r="H40" s="175"/>
      <c r="I40" s="175"/>
      <c r="J40" s="175"/>
      <c r="K40" s="176"/>
    </row>
    <row r="41" spans="3:12" ht="30" customHeight="1">
      <c r="C41" s="180" t="s">
        <v>16</v>
      </c>
      <c r="D41" s="181"/>
      <c r="E41" s="182"/>
      <c r="F41" s="174" t="s">
        <v>1106</v>
      </c>
      <c r="G41" s="175"/>
      <c r="H41" s="175"/>
      <c r="I41" s="175"/>
      <c r="J41" s="175"/>
      <c r="K41" s="176"/>
    </row>
    <row r="42" spans="3:12" ht="30" customHeight="1">
      <c r="C42" s="180" t="s">
        <v>17</v>
      </c>
      <c r="D42" s="181"/>
      <c r="E42" s="182"/>
      <c r="F42" s="175" t="s">
        <v>1028</v>
      </c>
      <c r="G42" s="175"/>
      <c r="H42" s="175"/>
      <c r="I42" s="175"/>
      <c r="J42" s="175"/>
      <c r="K42" s="176"/>
    </row>
    <row r="43" spans="3:12" ht="30" customHeight="1" thickBot="1">
      <c r="C43" s="249" t="s">
        <v>828</v>
      </c>
      <c r="D43" s="250"/>
      <c r="E43" s="251"/>
      <c r="F43" s="253" t="s">
        <v>802</v>
      </c>
      <c r="G43" s="253"/>
      <c r="H43" s="253"/>
      <c r="I43" s="253"/>
      <c r="J43" s="253"/>
      <c r="K43" s="254"/>
    </row>
    <row r="44" spans="3:12" ht="30" customHeight="1" thickBot="1"/>
    <row r="45" spans="3:12" ht="30" customHeight="1" thickBot="1">
      <c r="C45" s="201" t="s">
        <v>22</v>
      </c>
      <c r="D45" s="202"/>
      <c r="E45" s="202"/>
      <c r="F45" s="202"/>
      <c r="G45" s="202"/>
      <c r="H45" s="202"/>
      <c r="I45" s="202"/>
      <c r="J45" s="202"/>
      <c r="K45" s="203"/>
    </row>
    <row r="46" spans="3:12" ht="30" customHeight="1">
      <c r="C46" s="260" t="s">
        <v>23</v>
      </c>
      <c r="D46" s="261"/>
      <c r="E46" s="262"/>
      <c r="F46" s="258"/>
      <c r="G46" s="258"/>
      <c r="H46" s="258"/>
      <c r="I46" s="258"/>
      <c r="J46" s="258"/>
      <c r="K46" s="259"/>
    </row>
    <row r="47" spans="3:12" ht="30" customHeight="1">
      <c r="C47" s="255" t="s">
        <v>24</v>
      </c>
      <c r="D47" s="256"/>
      <c r="E47" s="257"/>
      <c r="F47" s="258"/>
      <c r="G47" s="258"/>
      <c r="H47" s="258"/>
      <c r="I47" s="258"/>
      <c r="J47" s="258"/>
      <c r="K47" s="259"/>
    </row>
    <row r="48" spans="3:12" ht="30" customHeight="1">
      <c r="C48" s="255" t="s">
        <v>25</v>
      </c>
      <c r="D48" s="256"/>
      <c r="E48" s="257"/>
      <c r="F48" s="258"/>
      <c r="G48" s="258"/>
      <c r="H48" s="258"/>
      <c r="I48" s="258"/>
      <c r="J48" s="258"/>
      <c r="K48" s="259"/>
    </row>
    <row r="49" spans="2:15" ht="30" customHeight="1">
      <c r="C49" s="255" t="s">
        <v>1319</v>
      </c>
      <c r="D49" s="256"/>
      <c r="E49" s="257"/>
      <c r="F49" s="311"/>
      <c r="G49" s="258"/>
      <c r="H49" s="258"/>
      <c r="I49" s="258"/>
      <c r="J49" s="258"/>
      <c r="K49" s="259"/>
    </row>
    <row r="50" spans="2:15" ht="30" customHeight="1" thickBot="1">
      <c r="C50" s="269" t="s">
        <v>27</v>
      </c>
      <c r="D50" s="270"/>
      <c r="E50" s="271"/>
      <c r="F50" s="265"/>
      <c r="G50" s="265"/>
      <c r="H50" s="265"/>
      <c r="I50" s="265"/>
      <c r="J50" s="265"/>
      <c r="K50" s="266"/>
    </row>
    <row r="51" spans="2:15" ht="30" customHeight="1" thickBot="1">
      <c r="C51" s="272"/>
      <c r="D51" s="272"/>
      <c r="E51" s="272"/>
      <c r="F51" s="272"/>
      <c r="G51" s="272"/>
      <c r="H51" s="272"/>
      <c r="I51" s="272"/>
      <c r="J51" s="272"/>
      <c r="K51" s="272"/>
    </row>
    <row r="52" spans="2:15" ht="30" customHeight="1" thickBot="1">
      <c r="B52" s="201" t="s">
        <v>28</v>
      </c>
      <c r="C52" s="202"/>
      <c r="D52" s="202"/>
      <c r="E52" s="202"/>
      <c r="F52" s="202"/>
      <c r="G52" s="202"/>
      <c r="H52" s="202"/>
      <c r="I52" s="202"/>
      <c r="J52" s="202"/>
      <c r="K52" s="202"/>
      <c r="L52" s="203"/>
      <c r="M52" s="151"/>
      <c r="N52" s="151"/>
      <c r="O52" s="151"/>
    </row>
    <row r="53" spans="2:15" ht="36" customHeight="1" thickBot="1">
      <c r="B53" s="183" t="s">
        <v>29</v>
      </c>
      <c r="C53" s="184"/>
      <c r="D53" s="185"/>
      <c r="E53" s="184" t="s">
        <v>1176</v>
      </c>
      <c r="F53" s="183" t="s">
        <v>1152</v>
      </c>
      <c r="G53" s="184"/>
      <c r="H53" s="185"/>
      <c r="I53" s="184" t="s">
        <v>1177</v>
      </c>
      <c r="J53" s="183" t="s">
        <v>1153</v>
      </c>
      <c r="K53" s="184"/>
      <c r="L53" s="185"/>
      <c r="M53" s="152"/>
      <c r="N53" s="152"/>
      <c r="O53" s="152"/>
    </row>
    <row r="54" spans="2:15" ht="30" customHeight="1" thickBot="1">
      <c r="B54" s="186"/>
      <c r="C54" s="187"/>
      <c r="D54" s="188"/>
      <c r="E54" s="187"/>
      <c r="F54" s="140" t="s">
        <v>863</v>
      </c>
      <c r="G54" s="140" t="s">
        <v>864</v>
      </c>
      <c r="H54" s="140" t="s">
        <v>865</v>
      </c>
      <c r="I54" s="187"/>
      <c r="J54" s="140" t="s">
        <v>863</v>
      </c>
      <c r="K54" s="140" t="s">
        <v>864</v>
      </c>
      <c r="L54" s="140" t="s">
        <v>865</v>
      </c>
      <c r="M54" s="153"/>
      <c r="N54" s="153"/>
      <c r="O54" s="153"/>
    </row>
    <row r="55" spans="2:15" ht="34.5" customHeight="1">
      <c r="B55" s="189" t="str">
        <f xml:space="preserve"> IFERROR(VLOOKUP($F$31,piste,2,0),"")</f>
        <v>Progetto di fattibilità tecnico-economica</v>
      </c>
      <c r="C55" s="190"/>
      <c r="D55" s="190"/>
      <c r="E55" s="148" t="s">
        <v>1156</v>
      </c>
      <c r="F55" s="148"/>
      <c r="G55" s="148"/>
      <c r="H55" s="148"/>
      <c r="I55" s="148" t="s">
        <v>1156</v>
      </c>
      <c r="J55" s="148"/>
      <c r="K55" s="148"/>
      <c r="L55" s="154"/>
    </row>
    <row r="56" spans="2:15" ht="30" customHeight="1">
      <c r="B56" s="172" t="str">
        <f>IFERROR(VLOOKUP($F$31,piste,3,0),"")</f>
        <v xml:space="preserve"> Progettazione Esecutiva</v>
      </c>
      <c r="C56" s="173" t="str">
        <f>VLOOKUP(F31,piste,3,0)</f>
        <v xml:space="preserve"> Progettazione Esecutiva</v>
      </c>
      <c r="D56" s="173"/>
      <c r="E56" s="111"/>
      <c r="F56" s="111"/>
      <c r="G56" s="111"/>
      <c r="H56" s="111"/>
      <c r="I56" s="111"/>
      <c r="J56" s="111"/>
      <c r="K56" s="111"/>
      <c r="L56" s="155"/>
    </row>
    <row r="57" spans="2:15" ht="30" customHeight="1">
      <c r="B57" s="172" t="str">
        <f>IFERROR(VLOOKUP($F$31,piste,4,0),"")</f>
        <v xml:space="preserve"> Esecuzione Lavori</v>
      </c>
      <c r="C57" s="173" t="str">
        <f>VLOOKUP(F31,piste,4,0)</f>
        <v xml:space="preserve"> Esecuzione Lavori</v>
      </c>
      <c r="D57" s="173"/>
      <c r="E57" s="111"/>
      <c r="F57" s="111"/>
      <c r="G57" s="111"/>
      <c r="H57" s="111"/>
      <c r="I57" s="111"/>
      <c r="J57" s="111"/>
      <c r="K57" s="111"/>
      <c r="L57" s="155"/>
    </row>
    <row r="58" spans="2:15" ht="30" customHeight="1">
      <c r="B58" s="172" t="str">
        <f>IFERROR(VLOOKUP($F$31,piste,5,0),"")</f>
        <v xml:space="preserve"> Collaudo</v>
      </c>
      <c r="C58" s="173" t="str">
        <f>VLOOKUP(F31,piste,5,0)</f>
        <v xml:space="preserve"> Collaudo</v>
      </c>
      <c r="D58" s="173"/>
      <c r="E58" s="111"/>
      <c r="F58" s="111"/>
      <c r="G58" s="111"/>
      <c r="H58" s="111"/>
      <c r="I58" s="111"/>
      <c r="J58" s="111"/>
      <c r="K58" s="111"/>
      <c r="L58" s="155"/>
    </row>
    <row r="59" spans="2:15" ht="30" customHeight="1">
      <c r="B59" s="172" t="str">
        <f>IFERROR(VLOOKUP($F$31,piste,6,0),"")</f>
        <v xml:space="preserve"> Chiusura Intervento</v>
      </c>
      <c r="C59" s="173" t="str">
        <f>VLOOKUP(F31,piste,6,0)</f>
        <v xml:space="preserve"> Chiusura Intervento</v>
      </c>
      <c r="D59" s="173"/>
      <c r="E59" s="111"/>
      <c r="F59" s="111"/>
      <c r="G59" s="111"/>
      <c r="H59" s="111"/>
      <c r="I59" s="111"/>
      <c r="J59" s="111"/>
      <c r="K59" s="111"/>
      <c r="L59" s="155"/>
    </row>
    <row r="60" spans="2:15" ht="30" customHeight="1">
      <c r="B60" s="172" t="str">
        <f>IFERROR(VLOOKUP($F$31,piste,7,0),"")</f>
        <v xml:space="preserve"> Funzionalità</v>
      </c>
      <c r="C60" s="173" t="str">
        <f>VLOOKUP(F31,piste,7,0)</f>
        <v xml:space="preserve"> Funzionalità</v>
      </c>
      <c r="D60" s="173"/>
      <c r="E60" s="111"/>
      <c r="F60" s="111"/>
      <c r="G60" s="111"/>
      <c r="H60" s="111"/>
      <c r="I60" s="111"/>
      <c r="J60" s="111"/>
      <c r="K60" s="111"/>
      <c r="L60" s="155"/>
    </row>
    <row r="61" spans="2:15" ht="30" customHeight="1">
      <c r="B61" s="172" t="str">
        <f>IFERROR(VLOOKUP($F$31,piste,8,0),"")</f>
        <v xml:space="preserve"> </v>
      </c>
      <c r="C61" s="173" t="str">
        <f>VLOOKUP(F31,piste,8,0)</f>
        <v xml:space="preserve"> </v>
      </c>
      <c r="D61" s="173"/>
      <c r="E61" s="111"/>
      <c r="F61" s="111"/>
      <c r="G61" s="111"/>
      <c r="H61" s="111"/>
      <c r="I61" s="111"/>
      <c r="J61" s="111"/>
      <c r="K61" s="111"/>
      <c r="L61" s="155"/>
    </row>
    <row r="62" spans="2:15" ht="30" customHeight="1" thickBot="1">
      <c r="B62" s="273" t="str">
        <f>IFERROR(VLOOKUP($F$31,piste,9,0),"")</f>
        <v xml:space="preserve"> </v>
      </c>
      <c r="C62" s="274" t="str">
        <f>VLOOKUP(F31,piste,9,0)</f>
        <v xml:space="preserve"> </v>
      </c>
      <c r="D62" s="274"/>
      <c r="E62" s="143"/>
      <c r="F62" s="143"/>
      <c r="G62" s="143"/>
      <c r="H62" s="143"/>
      <c r="I62" s="143"/>
      <c r="J62" s="143"/>
      <c r="K62" s="143"/>
      <c r="L62" s="156"/>
    </row>
    <row r="63" spans="2:15" ht="30" customHeight="1" thickBot="1"/>
    <row r="64" spans="2:15" ht="30" customHeight="1" thickBot="1">
      <c r="C64" s="210" t="s">
        <v>983</v>
      </c>
      <c r="D64" s="211"/>
      <c r="E64" s="211"/>
      <c r="F64" s="211"/>
      <c r="G64" s="211"/>
      <c r="H64" s="211"/>
      <c r="I64" s="211"/>
      <c r="J64" s="211"/>
      <c r="K64" s="212"/>
    </row>
    <row r="65" spans="3:11" ht="37.5" customHeight="1" thickBot="1">
      <c r="C65" s="233" t="s">
        <v>24</v>
      </c>
      <c r="D65" s="263"/>
      <c r="E65" s="234"/>
      <c r="F65" s="233" t="s">
        <v>866</v>
      </c>
      <c r="G65" s="263"/>
      <c r="H65" s="234"/>
      <c r="I65" s="233" t="s">
        <v>33</v>
      </c>
      <c r="J65" s="234"/>
      <c r="K65" s="139" t="s">
        <v>34</v>
      </c>
    </row>
    <row r="66" spans="3:11" ht="30" customHeight="1" thickBot="1">
      <c r="C66" s="264" t="s">
        <v>964</v>
      </c>
      <c r="D66" s="265"/>
      <c r="E66" s="266"/>
      <c r="F66" s="264"/>
      <c r="G66" s="265"/>
      <c r="H66" s="266"/>
      <c r="I66" s="267">
        <v>0</v>
      </c>
      <c r="J66" s="268"/>
      <c r="K66" s="108">
        <v>0</v>
      </c>
    </row>
    <row r="67" spans="3:11" ht="30" customHeight="1" thickBot="1">
      <c r="C67" s="279" t="s">
        <v>35</v>
      </c>
      <c r="D67" s="280"/>
      <c r="E67" s="280"/>
      <c r="F67" s="183" t="s">
        <v>980</v>
      </c>
      <c r="G67" s="184"/>
      <c r="H67" s="185"/>
      <c r="I67" s="184" t="s">
        <v>36</v>
      </c>
      <c r="J67" s="184"/>
      <c r="K67" s="185"/>
    </row>
    <row r="68" spans="3:11" ht="30" customHeight="1" thickBot="1">
      <c r="C68" s="284"/>
      <c r="D68" s="285"/>
      <c r="E68" s="285"/>
      <c r="F68" s="140" t="s">
        <v>863</v>
      </c>
      <c r="G68" s="140" t="s">
        <v>864</v>
      </c>
      <c r="H68" s="140" t="s">
        <v>865</v>
      </c>
      <c r="I68" s="140" t="s">
        <v>863</v>
      </c>
      <c r="J68" s="140" t="s">
        <v>864</v>
      </c>
      <c r="K68" s="140" t="s">
        <v>865</v>
      </c>
    </row>
    <row r="69" spans="3:11" ht="30" customHeight="1">
      <c r="C69" s="275" t="str">
        <f>VLOOKUP($C$66,proced,2,0)</f>
        <v>Pubblicazione Bando</v>
      </c>
      <c r="D69" s="276"/>
      <c r="E69" s="276"/>
      <c r="F69" s="106"/>
      <c r="G69" s="99"/>
      <c r="H69" s="100"/>
      <c r="I69" s="106"/>
      <c r="J69" s="99"/>
      <c r="K69" s="100"/>
    </row>
    <row r="70" spans="3:11" ht="30" customHeight="1">
      <c r="C70" s="275" t="str">
        <f>VLOOKUP($C$66,proced,3,0)</f>
        <v>Acquisizione Offerte</v>
      </c>
      <c r="D70" s="276"/>
      <c r="E70" s="276"/>
      <c r="F70" s="106"/>
      <c r="G70" s="99"/>
      <c r="H70" s="100"/>
      <c r="I70" s="106"/>
      <c r="J70" s="99"/>
      <c r="K70" s="100"/>
    </row>
    <row r="71" spans="3:11" ht="30" customHeight="1">
      <c r="C71" s="275" t="str">
        <f>VLOOKUP($C$66,proced,4,0)</f>
        <v>Aggiudicazione Provvisoria</v>
      </c>
      <c r="D71" s="276"/>
      <c r="E71" s="276"/>
      <c r="F71" s="106"/>
      <c r="G71" s="99"/>
      <c r="H71" s="100"/>
      <c r="I71" s="106"/>
      <c r="J71" s="99"/>
      <c r="K71" s="100"/>
    </row>
    <row r="72" spans="3:11" ht="30" customHeight="1">
      <c r="C72" s="275" t="str">
        <f>VLOOKUP($C$66,proced,5,0)</f>
        <v>Aggiudicazione Definitiva</v>
      </c>
      <c r="D72" s="276"/>
      <c r="E72" s="276"/>
      <c r="F72" s="106"/>
      <c r="G72" s="99"/>
      <c r="H72" s="100"/>
      <c r="I72" s="106"/>
      <c r="J72" s="99"/>
      <c r="K72" s="100"/>
    </row>
    <row r="73" spans="3:11" ht="30" customHeight="1">
      <c r="C73" s="275" t="str">
        <f>VLOOKUP($C$66,proced,6,0)</f>
        <v>Stipula Contratto</v>
      </c>
      <c r="D73" s="276"/>
      <c r="E73" s="276"/>
      <c r="F73" s="106"/>
      <c r="G73" s="99"/>
      <c r="H73" s="100"/>
      <c r="I73" s="106"/>
      <c r="J73" s="99"/>
      <c r="K73" s="100"/>
    </row>
    <row r="74" spans="3:11" ht="30" customHeight="1">
      <c r="C74" s="275" t="str">
        <f>VLOOKUP($C$66,proced,7,0)</f>
        <v>Non pertinente</v>
      </c>
      <c r="D74" s="276"/>
      <c r="E74" s="276"/>
      <c r="F74" s="106"/>
      <c r="G74" s="99"/>
      <c r="H74" s="100"/>
      <c r="I74" s="106"/>
      <c r="J74" s="99"/>
      <c r="K74" s="100"/>
    </row>
    <row r="75" spans="3:11" ht="30" customHeight="1" thickBot="1">
      <c r="C75" s="277" t="str">
        <f>VLOOKUP($C$66,proced,8,0)</f>
        <v>Non pertinente</v>
      </c>
      <c r="D75" s="278"/>
      <c r="E75" s="278"/>
      <c r="F75" s="107"/>
      <c r="G75" s="101"/>
      <c r="H75" s="102"/>
      <c r="I75" s="107"/>
      <c r="J75" s="101"/>
      <c r="K75" s="102"/>
    </row>
    <row r="76" spans="3:11" ht="30" customHeight="1" thickBot="1"/>
    <row r="77" spans="3:11" ht="30" customHeight="1" thickBot="1">
      <c r="C77" s="169" t="s">
        <v>42</v>
      </c>
      <c r="D77" s="170"/>
      <c r="E77" s="170"/>
      <c r="F77" s="170"/>
      <c r="G77" s="170"/>
      <c r="H77" s="170"/>
      <c r="I77" s="170"/>
      <c r="J77" s="170"/>
      <c r="K77" s="171"/>
    </row>
    <row r="78" spans="3:11" ht="30" customHeight="1" thickBot="1">
      <c r="C78" s="279" t="s">
        <v>43</v>
      </c>
      <c r="D78" s="280"/>
      <c r="E78" s="281"/>
      <c r="F78" s="184" t="s">
        <v>44</v>
      </c>
      <c r="G78" s="184"/>
      <c r="H78" s="184"/>
      <c r="I78" s="185"/>
      <c r="J78" s="282">
        <f>F89</f>
        <v>0</v>
      </c>
      <c r="K78" s="283"/>
    </row>
    <row r="79" spans="3:11" ht="30" customHeight="1" thickBot="1">
      <c r="C79" s="292" t="s">
        <v>45</v>
      </c>
      <c r="D79" s="293"/>
      <c r="E79" s="294"/>
      <c r="F79" s="263" t="s">
        <v>46</v>
      </c>
      <c r="G79" s="234"/>
      <c r="H79" s="233" t="s">
        <v>47</v>
      </c>
      <c r="I79" s="234"/>
      <c r="J79" s="263" t="s">
        <v>867</v>
      </c>
      <c r="K79" s="234"/>
    </row>
    <row r="80" spans="3:11" ht="30" customHeight="1">
      <c r="C80" s="286"/>
      <c r="D80" s="287"/>
      <c r="E80" s="288"/>
      <c r="F80" s="289">
        <f t="shared" ref="F80:F85" si="1">H80+J80</f>
        <v>0</v>
      </c>
      <c r="G80" s="290"/>
      <c r="H80" s="291">
        <v>0</v>
      </c>
      <c r="I80" s="283"/>
      <c r="J80" s="282">
        <v>0</v>
      </c>
      <c r="K80" s="283"/>
    </row>
    <row r="81" spans="3:11" ht="30" customHeight="1">
      <c r="C81" s="286"/>
      <c r="D81" s="287"/>
      <c r="E81" s="288"/>
      <c r="F81" s="289">
        <f t="shared" si="1"/>
        <v>0</v>
      </c>
      <c r="G81" s="290"/>
      <c r="H81" s="291">
        <v>0</v>
      </c>
      <c r="I81" s="283"/>
      <c r="J81" s="282">
        <v>0</v>
      </c>
      <c r="K81" s="283"/>
    </row>
    <row r="82" spans="3:11" ht="30" customHeight="1">
      <c r="C82" s="286"/>
      <c r="D82" s="287"/>
      <c r="E82" s="288"/>
      <c r="F82" s="289">
        <f t="shared" si="1"/>
        <v>0</v>
      </c>
      <c r="G82" s="290"/>
      <c r="H82" s="291">
        <v>0</v>
      </c>
      <c r="I82" s="283"/>
      <c r="J82" s="282">
        <v>0</v>
      </c>
      <c r="K82" s="283"/>
    </row>
    <row r="83" spans="3:11" ht="30" customHeight="1">
      <c r="C83" s="286"/>
      <c r="D83" s="287"/>
      <c r="E83" s="288"/>
      <c r="F83" s="289">
        <f t="shared" si="1"/>
        <v>0</v>
      </c>
      <c r="G83" s="290"/>
      <c r="H83" s="291">
        <v>0</v>
      </c>
      <c r="I83" s="283"/>
      <c r="J83" s="282">
        <v>0</v>
      </c>
      <c r="K83" s="283"/>
    </row>
    <row r="84" spans="3:11" ht="30" customHeight="1">
      <c r="C84" s="286"/>
      <c r="D84" s="287"/>
      <c r="E84" s="288"/>
      <c r="F84" s="289">
        <f t="shared" si="1"/>
        <v>0</v>
      </c>
      <c r="G84" s="290"/>
      <c r="H84" s="291">
        <v>0</v>
      </c>
      <c r="I84" s="283"/>
      <c r="J84" s="282">
        <v>0</v>
      </c>
      <c r="K84" s="283"/>
    </row>
    <row r="85" spans="3:11" ht="30" customHeight="1">
      <c r="C85" s="286"/>
      <c r="D85" s="287"/>
      <c r="E85" s="288"/>
      <c r="F85" s="289">
        <f t="shared" si="1"/>
        <v>0</v>
      </c>
      <c r="G85" s="290"/>
      <c r="H85" s="291">
        <v>0</v>
      </c>
      <c r="I85" s="283"/>
      <c r="J85" s="282">
        <v>0</v>
      </c>
      <c r="K85" s="283"/>
    </row>
    <row r="86" spans="3:11" ht="30" customHeight="1">
      <c r="C86" s="286"/>
      <c r="D86" s="287"/>
      <c r="E86" s="288"/>
      <c r="F86" s="289">
        <f>H86+J86</f>
        <v>0</v>
      </c>
      <c r="G86" s="290"/>
      <c r="H86" s="291">
        <v>0</v>
      </c>
      <c r="I86" s="283"/>
      <c r="J86" s="282">
        <v>0</v>
      </c>
      <c r="K86" s="283"/>
    </row>
    <row r="87" spans="3:11" ht="30" customHeight="1">
      <c r="C87" s="286"/>
      <c r="D87" s="287"/>
      <c r="E87" s="288"/>
      <c r="F87" s="289">
        <f>H87+J87</f>
        <v>0</v>
      </c>
      <c r="G87" s="290"/>
      <c r="H87" s="291">
        <v>0</v>
      </c>
      <c r="I87" s="283"/>
      <c r="J87" s="282">
        <v>0</v>
      </c>
      <c r="K87" s="283"/>
    </row>
    <row r="88" spans="3:11" ht="30" customHeight="1" thickBot="1">
      <c r="C88" s="302"/>
      <c r="D88" s="303"/>
      <c r="E88" s="304"/>
      <c r="F88" s="305">
        <f>H88+J88</f>
        <v>0</v>
      </c>
      <c r="G88" s="299"/>
      <c r="H88" s="267">
        <v>0</v>
      </c>
      <c r="I88" s="268"/>
      <c r="J88" s="282">
        <v>0</v>
      </c>
      <c r="K88" s="283"/>
    </row>
    <row r="89" spans="3:11" ht="30" customHeight="1" thickBot="1">
      <c r="C89" s="295" t="s">
        <v>64</v>
      </c>
      <c r="D89" s="296"/>
      <c r="E89" s="297"/>
      <c r="F89" s="298">
        <f>SUM(F80:G88)</f>
        <v>0</v>
      </c>
      <c r="G89" s="299"/>
      <c r="H89" s="298">
        <f>SUM(H80:I88)</f>
        <v>0</v>
      </c>
      <c r="I89" s="299"/>
      <c r="J89" s="300">
        <f>SUM(J80:K88)</f>
        <v>0</v>
      </c>
      <c r="K89" s="301"/>
    </row>
    <row r="91" spans="3:11" ht="30" customHeight="1" thickBot="1">
      <c r="I91" s="104"/>
      <c r="J91" s="104"/>
      <c r="K91" s="104"/>
    </row>
    <row r="92" spans="3:11" ht="30" customHeight="1" thickBot="1">
      <c r="C92" s="306" t="s">
        <v>1021</v>
      </c>
      <c r="D92" s="307"/>
      <c r="E92" s="307"/>
      <c r="F92" s="307"/>
      <c r="G92" s="307"/>
      <c r="H92" s="307"/>
      <c r="I92" s="307"/>
      <c r="J92" s="307"/>
      <c r="K92" s="308"/>
    </row>
    <row r="93" spans="3:11" ht="30" customHeight="1" thickBot="1">
      <c r="C93" s="292" t="s">
        <v>957</v>
      </c>
      <c r="D93" s="293"/>
      <c r="E93" s="293"/>
      <c r="F93" s="293"/>
      <c r="G93" s="293"/>
      <c r="H93" s="141" t="s">
        <v>45</v>
      </c>
      <c r="I93" s="263" t="s">
        <v>63</v>
      </c>
      <c r="J93" s="263"/>
      <c r="K93" s="234"/>
    </row>
    <row r="94" spans="3:11" ht="30" customHeight="1">
      <c r="C94" s="309"/>
      <c r="D94" s="310"/>
      <c r="E94" s="310"/>
      <c r="F94" s="310"/>
      <c r="G94" s="310"/>
      <c r="H94" s="99"/>
      <c r="I94" s="312">
        <v>0</v>
      </c>
      <c r="J94" s="312"/>
      <c r="K94" s="313"/>
    </row>
    <row r="95" spans="3:11" ht="30" customHeight="1">
      <c r="C95" s="311"/>
      <c r="D95" s="258"/>
      <c r="E95" s="258"/>
      <c r="F95" s="258"/>
      <c r="G95" s="258"/>
      <c r="H95" s="99"/>
      <c r="I95" s="314">
        <v>0</v>
      </c>
      <c r="J95" s="314"/>
      <c r="K95" s="315"/>
    </row>
    <row r="96" spans="3:11" ht="30" customHeight="1">
      <c r="C96" s="311"/>
      <c r="D96" s="258"/>
      <c r="E96" s="258"/>
      <c r="F96" s="258"/>
      <c r="G96" s="258"/>
      <c r="H96" s="99"/>
      <c r="I96" s="314">
        <v>0</v>
      </c>
      <c r="J96" s="314"/>
      <c r="K96" s="315"/>
    </row>
    <row r="97" spans="3:11" ht="30" customHeight="1">
      <c r="C97" s="311"/>
      <c r="D97" s="258"/>
      <c r="E97" s="258"/>
      <c r="F97" s="258"/>
      <c r="G97" s="258"/>
      <c r="H97" s="99"/>
      <c r="I97" s="314">
        <v>0</v>
      </c>
      <c r="J97" s="314"/>
      <c r="K97" s="315"/>
    </row>
    <row r="98" spans="3:11" ht="30" customHeight="1" thickBot="1">
      <c r="C98" s="264"/>
      <c r="D98" s="265"/>
      <c r="E98" s="265"/>
      <c r="F98" s="265"/>
      <c r="G98" s="265"/>
      <c r="H98" s="99"/>
      <c r="I98" s="316">
        <v>0</v>
      </c>
      <c r="J98" s="316"/>
      <c r="K98" s="317"/>
    </row>
    <row r="99" spans="3:11" ht="30" customHeight="1" thickBot="1">
      <c r="C99" s="210" t="s">
        <v>64</v>
      </c>
      <c r="D99" s="211"/>
      <c r="E99" s="211"/>
      <c r="F99" s="211"/>
      <c r="G99" s="211"/>
      <c r="H99" s="161"/>
      <c r="I99" s="318">
        <f>SUM(I94:K98)</f>
        <v>0</v>
      </c>
      <c r="J99" s="318"/>
      <c r="K99" s="319"/>
    </row>
    <row r="100" spans="3:11" ht="30" customHeight="1" thickBot="1"/>
    <row r="101" spans="3:11" ht="30" customHeight="1" thickBot="1">
      <c r="C101" s="201" t="s">
        <v>57</v>
      </c>
      <c r="D101" s="202"/>
      <c r="E101" s="202"/>
      <c r="F101" s="202"/>
      <c r="G101" s="202"/>
      <c r="H101" s="202"/>
      <c r="I101" s="202"/>
      <c r="J101" s="202"/>
      <c r="K101" s="203"/>
    </row>
    <row r="102" spans="3:11" ht="30" customHeight="1" thickBot="1">
      <c r="C102" s="292" t="s">
        <v>58</v>
      </c>
      <c r="D102" s="293"/>
      <c r="E102" s="294"/>
      <c r="F102" s="233" t="s">
        <v>59</v>
      </c>
      <c r="G102" s="263"/>
      <c r="H102" s="234"/>
      <c r="I102" s="233" t="s">
        <v>60</v>
      </c>
      <c r="J102" s="263"/>
      <c r="K102" s="234"/>
    </row>
    <row r="103" spans="3:11" ht="30" customHeight="1">
      <c r="C103" s="320" t="str">
        <f>IFERROR(VLOOKUP($F$31,vocispesa,2,0),"")</f>
        <v>Progettazione e studi (incluse spese tecniche)</v>
      </c>
      <c r="D103" s="321"/>
      <c r="E103" s="322"/>
      <c r="F103" s="291">
        <v>0</v>
      </c>
      <c r="G103" s="282"/>
      <c r="H103" s="283"/>
      <c r="I103" s="291">
        <v>0</v>
      </c>
      <c r="J103" s="282"/>
      <c r="K103" s="283"/>
    </row>
    <row r="104" spans="3:11" ht="30" customHeight="1">
      <c r="C104" s="320" t="str">
        <f>IFERROR(VLOOKUP($F$31,vocispesa,3,0),"")</f>
        <v>Acquisizione aree o immobili</v>
      </c>
      <c r="D104" s="321"/>
      <c r="E104" s="322"/>
      <c r="F104" s="291">
        <v>0</v>
      </c>
      <c r="G104" s="282"/>
      <c r="H104" s="283"/>
      <c r="I104" s="291">
        <v>0</v>
      </c>
      <c r="J104" s="282"/>
      <c r="K104" s="283"/>
    </row>
    <row r="105" spans="3:11" ht="30" customHeight="1">
      <c r="C105" s="320" t="str">
        <f>IFERROR(VLOOKUP($F$31,vocispesa,4,0),"")</f>
        <v>Lavori realizzati in affidamento</v>
      </c>
      <c r="D105" s="321"/>
      <c r="E105" s="322"/>
      <c r="F105" s="291">
        <v>0</v>
      </c>
      <c r="G105" s="282"/>
      <c r="H105" s="283"/>
      <c r="I105" s="291">
        <v>0</v>
      </c>
      <c r="J105" s="282"/>
      <c r="K105" s="283"/>
    </row>
    <row r="106" spans="3:11" ht="30" customHeight="1">
      <c r="C106" s="320" t="str">
        <f>IFERROR(VLOOKUP($F$31,vocispesa,5,0),"")</f>
        <v>Lavori realizzati in economia</v>
      </c>
      <c r="D106" s="321"/>
      <c r="E106" s="322"/>
      <c r="F106" s="291">
        <v>0</v>
      </c>
      <c r="G106" s="282"/>
      <c r="H106" s="283"/>
      <c r="I106" s="291">
        <v>0</v>
      </c>
      <c r="J106" s="282"/>
      <c r="K106" s="283"/>
    </row>
    <row r="107" spans="3:11" ht="30" customHeight="1">
      <c r="C107" s="320" t="str">
        <f>IFERROR(VLOOKUP($F$31,vocispesa,6,0),"")</f>
        <v>Servizi di consulenza non imputabili a progettazioni e studi</v>
      </c>
      <c r="D107" s="321"/>
      <c r="E107" s="322"/>
      <c r="F107" s="291">
        <v>0</v>
      </c>
      <c r="G107" s="282"/>
      <c r="H107" s="283"/>
      <c r="I107" s="291">
        <v>0</v>
      </c>
      <c r="J107" s="282"/>
      <c r="K107" s="283"/>
    </row>
    <row r="108" spans="3:11" ht="30" customHeight="1">
      <c r="C108" s="320" t="str">
        <f>IFERROR(VLOOKUP($F$31,vocispesa,7,0),"")</f>
        <v>Imprevisti</v>
      </c>
      <c r="D108" s="321"/>
      <c r="E108" s="322"/>
      <c r="F108" s="291">
        <v>0</v>
      </c>
      <c r="G108" s="282"/>
      <c r="H108" s="283"/>
      <c r="I108" s="291">
        <v>0</v>
      </c>
      <c r="J108" s="282"/>
      <c r="K108" s="283"/>
    </row>
    <row r="109" spans="3:11" ht="30" customHeight="1">
      <c r="C109" s="320" t="str">
        <f>IFERROR(VLOOKUP($F$31,vocispesa,8,0),"")</f>
        <v>IVA</v>
      </c>
      <c r="D109" s="321"/>
      <c r="E109" s="322"/>
      <c r="F109" s="291">
        <v>0</v>
      </c>
      <c r="G109" s="282"/>
      <c r="H109" s="283"/>
      <c r="I109" s="291">
        <v>0</v>
      </c>
      <c r="J109" s="282"/>
      <c r="K109" s="283"/>
    </row>
    <row r="110" spans="3:11" ht="30" customHeight="1">
      <c r="C110" s="320" t="str">
        <f>IFERROR(VLOOKUP($F$31,vocispesa,9,0),"")</f>
        <v>Altro</v>
      </c>
      <c r="D110" s="321"/>
      <c r="E110" s="322"/>
      <c r="F110" s="291">
        <v>0</v>
      </c>
      <c r="G110" s="282"/>
      <c r="H110" s="283"/>
      <c r="I110" s="291">
        <v>0</v>
      </c>
      <c r="J110" s="282"/>
      <c r="K110" s="283"/>
    </row>
    <row r="111" spans="3:11" ht="30" customHeight="1">
      <c r="C111" s="320" t="str">
        <f>IFERROR(VLOOKUP($F$31,vocispesa,10,0),"")</f>
        <v>Economie</v>
      </c>
      <c r="D111" s="321"/>
      <c r="E111" s="322"/>
      <c r="F111" s="291">
        <v>0</v>
      </c>
      <c r="G111" s="282"/>
      <c r="H111" s="283"/>
      <c r="I111" s="291">
        <v>0</v>
      </c>
      <c r="J111" s="282"/>
      <c r="K111" s="283"/>
    </row>
    <row r="112" spans="3:11" ht="30" customHeight="1" thickBot="1">
      <c r="C112" s="320" t="str">
        <f>IFERROR(VLOOKUP($F$31,vocispesa,11,0),"")</f>
        <v>Voce di spesa non prevista</v>
      </c>
      <c r="D112" s="321"/>
      <c r="E112" s="322"/>
      <c r="F112" s="291">
        <v>0</v>
      </c>
      <c r="G112" s="282"/>
      <c r="H112" s="283"/>
      <c r="I112" s="291">
        <v>0</v>
      </c>
      <c r="J112" s="282"/>
      <c r="K112" s="283"/>
    </row>
    <row r="113" spans="3:12" ht="30" customHeight="1" thickBot="1">
      <c r="C113" s="295" t="s">
        <v>64</v>
      </c>
      <c r="D113" s="296"/>
      <c r="E113" s="297"/>
      <c r="F113" s="334">
        <f>SUM(F103:H112)</f>
        <v>0</v>
      </c>
      <c r="G113" s="335"/>
      <c r="H113" s="336"/>
      <c r="I113" s="337">
        <f>SUM(I103:K112)</f>
        <v>0</v>
      </c>
      <c r="J113" s="338"/>
      <c r="K113" s="339"/>
      <c r="L113" s="98" t="str">
        <f>IF(I113&gt;F113,"Importo post gara superiore all'Importo Pre gara","")</f>
        <v/>
      </c>
    </row>
    <row r="114" spans="3:12" ht="30" customHeight="1" thickBot="1"/>
    <row r="115" spans="3:12" ht="30" customHeight="1" thickBot="1">
      <c r="C115" s="210" t="s">
        <v>1333</v>
      </c>
      <c r="D115" s="211"/>
      <c r="E115" s="211"/>
      <c r="F115" s="211"/>
      <c r="G115" s="211"/>
      <c r="H115" s="211"/>
      <c r="I115" s="211"/>
      <c r="J115" s="211"/>
      <c r="K115" s="212"/>
    </row>
    <row r="116" spans="3:12" ht="30" customHeight="1" thickBot="1">
      <c r="C116" s="292" t="s">
        <v>62</v>
      </c>
      <c r="D116" s="293"/>
      <c r="E116" s="294"/>
      <c r="F116" s="233" t="s">
        <v>63</v>
      </c>
      <c r="G116" s="234"/>
      <c r="H116" s="233" t="s">
        <v>940</v>
      </c>
      <c r="I116" s="234"/>
      <c r="J116" s="263" t="s">
        <v>45</v>
      </c>
      <c r="K116" s="234"/>
    </row>
    <row r="117" spans="3:12" ht="30" customHeight="1">
      <c r="C117" s="326"/>
      <c r="D117" s="272"/>
      <c r="E117" s="327"/>
      <c r="F117" s="323">
        <v>0</v>
      </c>
      <c r="G117" s="324"/>
      <c r="H117" s="323">
        <v>0</v>
      </c>
      <c r="I117" s="324"/>
      <c r="J117" s="258"/>
      <c r="K117" s="259"/>
    </row>
    <row r="118" spans="3:12" ht="30" customHeight="1">
      <c r="C118" s="326"/>
      <c r="D118" s="272"/>
      <c r="E118" s="327"/>
      <c r="F118" s="330">
        <v>0</v>
      </c>
      <c r="G118" s="331">
        <v>0</v>
      </c>
      <c r="H118" s="330">
        <v>0</v>
      </c>
      <c r="I118" s="331"/>
      <c r="J118" s="258"/>
      <c r="K118" s="259"/>
    </row>
    <row r="119" spans="3:12" ht="30" customHeight="1" thickBot="1">
      <c r="C119" s="326"/>
      <c r="D119" s="272"/>
      <c r="E119" s="327"/>
      <c r="F119" s="332">
        <v>0</v>
      </c>
      <c r="G119" s="333">
        <v>0</v>
      </c>
      <c r="H119" s="332">
        <v>0</v>
      </c>
      <c r="I119" s="333"/>
      <c r="J119" s="258"/>
      <c r="K119" s="259"/>
    </row>
    <row r="120" spans="3:12" ht="30" customHeight="1" thickBot="1">
      <c r="C120" s="295" t="s">
        <v>64</v>
      </c>
      <c r="D120" s="296"/>
      <c r="E120" s="297"/>
      <c r="F120" s="329">
        <f>SUM(F117:G119)</f>
        <v>0</v>
      </c>
      <c r="G120" s="319">
        <f>SUM(G117:I119)</f>
        <v>0</v>
      </c>
      <c r="H120" s="329">
        <f>SUM(H117:I119)</f>
        <v>0</v>
      </c>
      <c r="I120" s="319"/>
      <c r="J120" s="328"/>
      <c r="K120" s="301"/>
    </row>
    <row r="121" spans="3:12" ht="30" customHeight="1">
      <c r="H121" s="104"/>
    </row>
    <row r="122" spans="3:12" ht="30" customHeight="1">
      <c r="H122" s="104"/>
      <c r="L122" s="158"/>
    </row>
    <row r="123" spans="3:12" ht="30" customHeight="1">
      <c r="H123" s="104"/>
    </row>
    <row r="124" spans="3:12" ht="30" customHeight="1">
      <c r="F124" s="325"/>
      <c r="G124" s="325"/>
      <c r="H124" s="104"/>
    </row>
  </sheetData>
  <mergeCells count="243">
    <mergeCell ref="F49:K49"/>
    <mergeCell ref="C49:E49"/>
    <mergeCell ref="F124:G124"/>
    <mergeCell ref="C119:E119"/>
    <mergeCell ref="J119:K119"/>
    <mergeCell ref="C120:E120"/>
    <mergeCell ref="J120:K120"/>
    <mergeCell ref="F120:G120"/>
    <mergeCell ref="H120:I120"/>
    <mergeCell ref="J117:K117"/>
    <mergeCell ref="C118:E118"/>
    <mergeCell ref="J118:K118"/>
    <mergeCell ref="F118:G118"/>
    <mergeCell ref="H118:I118"/>
    <mergeCell ref="F119:G119"/>
    <mergeCell ref="H119:I119"/>
    <mergeCell ref="C113:E113"/>
    <mergeCell ref="F113:H113"/>
    <mergeCell ref="I113:K113"/>
    <mergeCell ref="C115:K115"/>
    <mergeCell ref="C116:E116"/>
    <mergeCell ref="C117:E117"/>
    <mergeCell ref="F116:G116"/>
    <mergeCell ref="C110:E110"/>
    <mergeCell ref="F117:G117"/>
    <mergeCell ref="H117:I117"/>
    <mergeCell ref="C108:E108"/>
    <mergeCell ref="F108:H108"/>
    <mergeCell ref="I108:K108"/>
    <mergeCell ref="C109:E109"/>
    <mergeCell ref="F109:H109"/>
    <mergeCell ref="I109:K109"/>
    <mergeCell ref="C106:E106"/>
    <mergeCell ref="F106:H106"/>
    <mergeCell ref="I106:K106"/>
    <mergeCell ref="C107:E107"/>
    <mergeCell ref="F107:H107"/>
    <mergeCell ref="I107:K107"/>
    <mergeCell ref="F110:H110"/>
    <mergeCell ref="I110:K110"/>
    <mergeCell ref="J116:K116"/>
    <mergeCell ref="C111:E111"/>
    <mergeCell ref="F111:H111"/>
    <mergeCell ref="I111:K111"/>
    <mergeCell ref="C112:E112"/>
    <mergeCell ref="F112:H112"/>
    <mergeCell ref="I112:K112"/>
    <mergeCell ref="H116:I116"/>
    <mergeCell ref="C105:E105"/>
    <mergeCell ref="F105:H105"/>
    <mergeCell ref="I105:K105"/>
    <mergeCell ref="C101:K101"/>
    <mergeCell ref="C102:E102"/>
    <mergeCell ref="F102:H102"/>
    <mergeCell ref="I102:K102"/>
    <mergeCell ref="C103:E103"/>
    <mergeCell ref="F103:H103"/>
    <mergeCell ref="I103:K103"/>
    <mergeCell ref="C98:G98"/>
    <mergeCell ref="I96:K96"/>
    <mergeCell ref="I97:K97"/>
    <mergeCell ref="I98:K98"/>
    <mergeCell ref="C99:G99"/>
    <mergeCell ref="I99:K99"/>
    <mergeCell ref="C104:E104"/>
    <mergeCell ref="F104:H104"/>
    <mergeCell ref="I104:K104"/>
    <mergeCell ref="C92:K92"/>
    <mergeCell ref="C93:G93"/>
    <mergeCell ref="C94:G94"/>
    <mergeCell ref="C95:G95"/>
    <mergeCell ref="I93:K93"/>
    <mergeCell ref="I94:K94"/>
    <mergeCell ref="I95:K95"/>
    <mergeCell ref="C96:G96"/>
    <mergeCell ref="C97:G97"/>
    <mergeCell ref="C89:E89"/>
    <mergeCell ref="F89:G89"/>
    <mergeCell ref="H89:I89"/>
    <mergeCell ref="J89:K89"/>
    <mergeCell ref="C87:E87"/>
    <mergeCell ref="F87:G87"/>
    <mergeCell ref="H87:I87"/>
    <mergeCell ref="J87:K87"/>
    <mergeCell ref="C88:E88"/>
    <mergeCell ref="F88:G88"/>
    <mergeCell ref="H88:I88"/>
    <mergeCell ref="J88:K88"/>
    <mergeCell ref="C85:E85"/>
    <mergeCell ref="F85:G85"/>
    <mergeCell ref="H85:I85"/>
    <mergeCell ref="J85:K85"/>
    <mergeCell ref="C86:E86"/>
    <mergeCell ref="F86:G86"/>
    <mergeCell ref="H86:I86"/>
    <mergeCell ref="J86:K86"/>
    <mergeCell ref="C83:E83"/>
    <mergeCell ref="F83:G83"/>
    <mergeCell ref="H83:I83"/>
    <mergeCell ref="J83:K83"/>
    <mergeCell ref="C84:E84"/>
    <mergeCell ref="F84:G84"/>
    <mergeCell ref="H84:I84"/>
    <mergeCell ref="J84:K84"/>
    <mergeCell ref="C81:E81"/>
    <mergeCell ref="F81:G81"/>
    <mergeCell ref="H81:I81"/>
    <mergeCell ref="J81:K81"/>
    <mergeCell ref="C82:E82"/>
    <mergeCell ref="F82:G82"/>
    <mergeCell ref="H82:I82"/>
    <mergeCell ref="J82:K82"/>
    <mergeCell ref="C79:E79"/>
    <mergeCell ref="F79:G79"/>
    <mergeCell ref="H79:I79"/>
    <mergeCell ref="J79:K79"/>
    <mergeCell ref="C80:E80"/>
    <mergeCell ref="F80:G80"/>
    <mergeCell ref="H80:I80"/>
    <mergeCell ref="J80:K80"/>
    <mergeCell ref="C72:E72"/>
    <mergeCell ref="C73:E73"/>
    <mergeCell ref="C74:E74"/>
    <mergeCell ref="C75:E75"/>
    <mergeCell ref="C77:K77"/>
    <mergeCell ref="C78:E78"/>
    <mergeCell ref="F78:I78"/>
    <mergeCell ref="J78:K78"/>
    <mergeCell ref="C67:E68"/>
    <mergeCell ref="F67:H67"/>
    <mergeCell ref="I67:K67"/>
    <mergeCell ref="C69:E69"/>
    <mergeCell ref="C70:E70"/>
    <mergeCell ref="C71:E71"/>
    <mergeCell ref="C64:K64"/>
    <mergeCell ref="C65:E65"/>
    <mergeCell ref="F65:H65"/>
    <mergeCell ref="I65:J65"/>
    <mergeCell ref="C66:E66"/>
    <mergeCell ref="F66:H66"/>
    <mergeCell ref="I66:J66"/>
    <mergeCell ref="C50:E50"/>
    <mergeCell ref="F50:K50"/>
    <mergeCell ref="C51:K51"/>
    <mergeCell ref="I53:I54"/>
    <mergeCell ref="J53:L53"/>
    <mergeCell ref="F53:H53"/>
    <mergeCell ref="B52:L52"/>
    <mergeCell ref="E53:E54"/>
    <mergeCell ref="B61:D61"/>
    <mergeCell ref="B62:D62"/>
    <mergeCell ref="C47:E47"/>
    <mergeCell ref="F47:K47"/>
    <mergeCell ref="C48:E48"/>
    <mergeCell ref="F48:K48"/>
    <mergeCell ref="C45:K45"/>
    <mergeCell ref="C46:E46"/>
    <mergeCell ref="F46:K46"/>
    <mergeCell ref="C35:E35"/>
    <mergeCell ref="F35:K35"/>
    <mergeCell ref="C36:E36"/>
    <mergeCell ref="F36:K36"/>
    <mergeCell ref="C43:E43"/>
    <mergeCell ref="F43:K43"/>
    <mergeCell ref="C40:E40"/>
    <mergeCell ref="F40:K40"/>
    <mergeCell ref="C41:E41"/>
    <mergeCell ref="F41:K41"/>
    <mergeCell ref="C42:E42"/>
    <mergeCell ref="F42:K42"/>
    <mergeCell ref="C37:E37"/>
    <mergeCell ref="F37:K37"/>
    <mergeCell ref="C38:E38"/>
    <mergeCell ref="F38:K38"/>
    <mergeCell ref="C39:E39"/>
    <mergeCell ref="F39:K39"/>
    <mergeCell ref="F21:H21"/>
    <mergeCell ref="I20:K20"/>
    <mergeCell ref="I21:K21"/>
    <mergeCell ref="C22:D22"/>
    <mergeCell ref="F22:H22"/>
    <mergeCell ref="I22:K22"/>
    <mergeCell ref="F30:K30"/>
    <mergeCell ref="C31:E31"/>
    <mergeCell ref="F31:K31"/>
    <mergeCell ref="F34:K34"/>
    <mergeCell ref="C20:D20"/>
    <mergeCell ref="F20:H20"/>
    <mergeCell ref="C21:D21"/>
    <mergeCell ref="J3:K3"/>
    <mergeCell ref="J4:K4"/>
    <mergeCell ref="C8:E8"/>
    <mergeCell ref="F8:K8"/>
    <mergeCell ref="C9:E9"/>
    <mergeCell ref="C14:K14"/>
    <mergeCell ref="F6:K6"/>
    <mergeCell ref="C7:E7"/>
    <mergeCell ref="C11:E11"/>
    <mergeCell ref="F11:K11"/>
    <mergeCell ref="C15:H15"/>
    <mergeCell ref="C5:K5"/>
    <mergeCell ref="C6:E6"/>
    <mergeCell ref="F7:K7"/>
    <mergeCell ref="C10:E10"/>
    <mergeCell ref="F10:K10"/>
    <mergeCell ref="F9:K9"/>
    <mergeCell ref="I15:K15"/>
    <mergeCell ref="F19:H19"/>
    <mergeCell ref="I19:K19"/>
    <mergeCell ref="C19:D19"/>
    <mergeCell ref="F18:H18"/>
    <mergeCell ref="C16:D16"/>
    <mergeCell ref="F16:H16"/>
    <mergeCell ref="I16:K16"/>
    <mergeCell ref="C17:D17"/>
    <mergeCell ref="F17:H17"/>
    <mergeCell ref="I17:K17"/>
    <mergeCell ref="I18:K18"/>
    <mergeCell ref="C18:D18"/>
    <mergeCell ref="C1:K1"/>
    <mergeCell ref="F27:K27"/>
    <mergeCell ref="C23:D23"/>
    <mergeCell ref="F23:H23"/>
    <mergeCell ref="C26:K26"/>
    <mergeCell ref="B60:D60"/>
    <mergeCell ref="F28:K28"/>
    <mergeCell ref="C29:E29"/>
    <mergeCell ref="F29:K29"/>
    <mergeCell ref="C30:E30"/>
    <mergeCell ref="B53:D54"/>
    <mergeCell ref="B55:D55"/>
    <mergeCell ref="B56:D56"/>
    <mergeCell ref="B57:D57"/>
    <mergeCell ref="B58:D58"/>
    <mergeCell ref="B59:D59"/>
    <mergeCell ref="C28:E28"/>
    <mergeCell ref="C24:D24"/>
    <mergeCell ref="F24:H24"/>
    <mergeCell ref="I24:K24"/>
    <mergeCell ref="I23:K23"/>
    <mergeCell ref="C27:E27"/>
    <mergeCell ref="C33:K33"/>
    <mergeCell ref="C34:E34"/>
  </mergeCells>
  <conditionalFormatting sqref="C121">
    <cfRule type="containsText" dxfId="35" priority="3" stopIfTrue="1" operator="containsText" text="La differenza tra totale Pre gara e Post gara non coincide con il totale delle Economie">
      <formula>NOT(ISERROR(SEARCH("La differenza tra totale Pre gara e Post gara non coincide con il totale delle Economie",C121)))</formula>
    </cfRule>
  </conditionalFormatting>
  <conditionalFormatting sqref="C89:E89">
    <cfRule type="containsText" dxfId="34" priority="6" stopIfTrue="1" operator="containsText" text="Piano Economico non coerente">
      <formula>NOT(ISERROR(SEARCH("Piano Economico non coerente",C89)))</formula>
    </cfRule>
  </conditionalFormatting>
  <conditionalFormatting sqref="C113:E113">
    <cfRule type="containsText" dxfId="33" priority="4" stopIfTrue="1" operator="containsText" text="Il totale del Post gara differisce dal totale Piano Economico (confronta celle H144 e E112)">
      <formula>NOT(ISERROR(SEARCH("Il totale del Post gara differisce dal totale Piano Economico (confronta celle H144 e E112)",C113)))</formula>
    </cfRule>
    <cfRule type="containsText" dxfId="32" priority="5" stopIfTrue="1" operator="containsText" text="Il Post gara differisce dal Piano Economico">
      <formula>NOT(ISERROR(SEARCH("Il Post gara differisce dal Piano Economico",C113)))</formula>
    </cfRule>
  </conditionalFormatting>
  <conditionalFormatting sqref="C120:E120">
    <cfRule type="containsText" dxfId="31" priority="2" stopIfTrue="1" operator="containsText" text="La differenza tra totale Pre gara e Post gara non coincide con il Totale delle Economie">
      <formula>NOT(ISERROR(SEARCH("La differenza tra totale Pre gara e Post gara non coincide con il Totale delle Economie",C120)))</formula>
    </cfRule>
  </conditionalFormatting>
  <conditionalFormatting sqref="L5">
    <cfRule type="containsText" dxfId="30" priority="14" stopIfTrue="1" operator="containsText" text="Dati identificativi non inseriti correttamente">
      <formula>NOT(ISERROR(SEARCH("Dati identificativi non inseriti correttamente",L5)))</formula>
    </cfRule>
    <cfRule type="containsText" dxfId="29" priority="15" stopIfTrue="1" operator="containsText" text="Dati identificativi inseriti correttamente">
      <formula>NOT(ISERROR(SEARCH("Dati identificativi inseriti correttamente",L5)))</formula>
    </cfRule>
    <cfRule type="containsText" priority="16" stopIfTrue="1" operator="containsText" text="Dati identificativi inseriti correttamente">
      <formula>NOT(ISERROR(SEARCH("Dati identificativi inseriti correttamente",L5)))</formula>
    </cfRule>
  </conditionalFormatting>
  <conditionalFormatting sqref="L14">
    <cfRule type="containsText" dxfId="28" priority="10" stopIfTrue="1" operator="containsText" text="Dati Localizzazione non inseriti correttamente">
      <formula>NOT(ISERROR(SEARCH("Dati Localizzazione non inseriti correttamente",L14)))</formula>
    </cfRule>
    <cfRule type="containsText" dxfId="27" priority="11" stopIfTrue="1" operator="containsText" text="Dati identificativi non inseriti correttamente">
      <formula>NOT(ISERROR(SEARCH("Dati identificativi non inseriti correttamente",L14)))</formula>
    </cfRule>
    <cfRule type="containsText" dxfId="26" priority="12" stopIfTrue="1" operator="containsText" text="Dati identificativi inseriti correttamente">
      <formula>NOT(ISERROR(SEARCH("Dati identificativi inseriti correttamente",L14)))</formula>
    </cfRule>
    <cfRule type="containsText" dxfId="25" priority="13" stopIfTrue="1" operator="containsText" text="Dati Localizzazione inseriti correttamente">
      <formula>NOT(ISERROR(SEARCH("Dati Localizzazione inseriti correttamente",L14)))</formula>
    </cfRule>
  </conditionalFormatting>
  <conditionalFormatting sqref="L17:L21">
    <cfRule type="containsText" dxfId="24" priority="1" stopIfTrue="1" operator="containsText" text="Capofila">
      <formula>NOT(ISERROR(SEARCH("Capofila",L17)))</formula>
    </cfRule>
  </conditionalFormatting>
  <conditionalFormatting sqref="L26">
    <cfRule type="containsText" dxfId="23" priority="8" stopIfTrue="1" operator="containsText" text="Dati anagrafici non inseriti correttamente">
      <formula>NOT(ISERROR(SEARCH("Dati anagrafici non inseriti correttamente",L26)))</formula>
    </cfRule>
    <cfRule type="containsText" dxfId="22" priority="9" stopIfTrue="1" operator="containsText" text="Dati anagrafici inseriti correttamente">
      <formula>NOT(ISERROR(SEARCH("Dati anagrafici inseriti correttamente",L26)))</formula>
    </cfRule>
  </conditionalFormatting>
  <conditionalFormatting sqref="L89">
    <cfRule type="containsText" dxfId="21" priority="17" stopIfTrue="1" operator="containsText" text="Piano non coerente">
      <formula>NOT(ISERROR(SEARCH("Piano non coerente",L89)))</formula>
    </cfRule>
    <cfRule type="containsText" dxfId="20" priority="18" stopIfTrue="1" operator="containsText" text="Residuo">
      <formula>NOT(ISERROR(SEARCH("Residuo",L89)))</formula>
    </cfRule>
    <cfRule type="containsText" dxfId="19" priority="19" stopIfTrue="1" operator="containsText" text="Piano Coerente">
      <formula>NOT(ISERROR(SEARCH("Piano Coerente",L89)))</formula>
    </cfRule>
    <cfRule type="containsText" dxfId="18" priority="20" stopIfTrue="1" operator="containsText" text="&quot;Piano Coerente&quot;">
      <formula>NOT(ISERROR(SEARCH("""Piano Coerente""",L89)))</formula>
    </cfRule>
  </conditionalFormatting>
  <dataValidations count="18">
    <dataValidation type="list" allowBlank="1" showInputMessage="1" showErrorMessage="1" sqref="F38:K38" xr:uid="{5A398FDC-DB29-466C-A9C2-BAAE4733E691}">
      <formula1>cpt</formula1>
    </dataValidation>
    <dataValidation type="list" allowBlank="1" showInputMessage="1" showErrorMessage="1" sqref="F41:K41" xr:uid="{5D8FEFD6-6B5B-4CFB-9C08-EE96EB04D62F}">
      <formula1>attivitàeconomica</formula1>
    </dataValidation>
    <dataValidation type="list" allowBlank="1" showInputMessage="1" showErrorMessage="1" sqref="F28:K28" xr:uid="{54206736-6C33-41AF-8F71-9E369BF0A92D}">
      <formula1>stato_intervento</formula1>
    </dataValidation>
    <dataValidation type="list" allowBlank="1" showInputMessage="1" showErrorMessage="1" sqref="F42:K42 C94:C98" xr:uid="{28D668DA-F901-46B4-A5C1-739D501936ED}">
      <formula1>fonte2</formula1>
    </dataValidation>
    <dataValidation type="list" allowBlank="1" showInputMessage="1" showErrorMessage="1" sqref="I15:K15" xr:uid="{E3D816D8-7AF1-4529-BA1D-F31E5E4276FF}">
      <formula1>Localizzazione</formula1>
    </dataValidation>
    <dataValidation type="list" allowBlank="1" showInputMessage="1" showErrorMessage="1" sqref="C66:E66" xr:uid="{4DA95571-9208-49E6-82FF-7E2C43616018}">
      <formula1>aggiudicazione</formula1>
    </dataValidation>
    <dataValidation type="list" allowBlank="1" showInputMessage="1" showErrorMessage="1" sqref="C80:E88 H94:H98" xr:uid="{E3324F0C-8A9F-44AE-AEE1-E18B3A142393}">
      <formula1>Anno2</formula1>
    </dataValidation>
    <dataValidation type="list" allowBlank="1" showInputMessage="1" showErrorMessage="1" sqref="G69:G75 K55:K62 G55:G62 J69:J75" xr:uid="{61741137-CA28-4A56-822D-3A65008F025C}">
      <formula1>Mese</formula1>
    </dataValidation>
    <dataValidation type="list" allowBlank="1" showInputMessage="1" showErrorMessage="1" sqref="J55:J62 F69:F75 F55:F62 I69:I75" xr:uid="{7062DE63-F48F-4FE6-829F-6E685BDA559B}">
      <formula1>Giorno</formula1>
    </dataValidation>
    <dataValidation type="list" allowBlank="1" showInputMessage="1" showErrorMessage="1" sqref="F43:K43" xr:uid="{B3C1F519-19AD-4105-A2FF-13E4446A62B8}">
      <formula1>Risposte</formula1>
    </dataValidation>
    <dataValidation type="list" allowBlank="1" showInputMessage="1" showErrorMessage="1" sqref="F31:K31 F36:K36" xr:uid="{DFE2F0A8-D4AA-4692-A3FE-EA55CCF730FD}">
      <formula1>Tipo_Operazione</formula1>
    </dataValidation>
    <dataValidation type="list" allowBlank="1" showInputMessage="1" showErrorMessage="1" sqref="F30:K30" xr:uid="{4D3255F3-94AE-4E0A-BCCF-E6E117ECD9E7}">
      <formula1>modalità_di_attuazione</formula1>
    </dataValidation>
    <dataValidation type="list" allowBlank="1" showInputMessage="1" showErrorMessage="1" sqref="F6:K6" xr:uid="{4D85BD16-1C36-4104-A09B-7A61E7121154}">
      <formula1>Direzione_competente</formula1>
    </dataValidation>
    <dataValidation type="list" allowBlank="1" showInputMessage="1" showErrorMessage="1" sqref="F17:H24" xr:uid="{6F42CF14-D96F-4417-AE40-86111A307FE5}">
      <formula1>INDIRECT(E17)</formula1>
    </dataValidation>
    <dataValidation type="list" allowBlank="1" showInputMessage="1" showErrorMessage="1" sqref="E17:E24" xr:uid="{8EE0159C-388E-4F5C-8076-B17BAEDF7611}">
      <formula1>Provincia</formula1>
    </dataValidation>
    <dataValidation type="list" allowBlank="1" showInputMessage="1" showErrorMessage="1" sqref="C17:D24" xr:uid="{D5B0EB4A-7A01-49E9-A361-9340B4D0DA09}">
      <formula1>Regione</formula1>
    </dataValidation>
    <dataValidation type="list" allowBlank="1" showInputMessage="1" showErrorMessage="1" sqref="E55:E62 I55:I62" xr:uid="{E2607CB9-2ABE-49D6-9F60-BB89374EC9E9}">
      <formula1>piste2</formula1>
    </dataValidation>
    <dataValidation type="list" allowBlank="1" showInputMessage="1" showErrorMessage="1" sqref="H55:H62 L55:L62 H69:H75 K69:K75" xr:uid="{062E0D87-8502-4B28-B624-8FAF21038F5E}">
      <formula1>Anno3</formula1>
    </dataValidation>
  </dataValidations>
  <printOptions horizontalCentered="1"/>
  <pageMargins left="0.39370078740157483" right="0.19685039370078741" top="1.3385826771653544" bottom="0.35433070866141736" header="0.31496062992125984" footer="0.11811023622047245"/>
  <pageSetup paperSize="9" scale="54" fitToHeight="0" orientation="portrait" r:id="rId1"/>
  <headerFooter>
    <oddHeader>&amp;L
&amp;C&amp; &amp;G</oddHeader>
  </headerFooter>
  <rowBreaks count="3" manualBreakCount="3">
    <brk id="32" min="1" max="11" man="1"/>
    <brk id="62" min="1" max="11" man="1"/>
    <brk id="90" min="1" max="11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39E90F-BE04-4B78-9112-1FBE5EB757D4}">
          <x14:formula1>
            <xm:f>'tipologia di operazione'!$O$2:$O$13</xm:f>
          </x14:formula1>
          <xm:sqref>F8:K8</xm:sqref>
        </x14:dataValidation>
        <x14:dataValidation type="list" allowBlank="1" showInputMessage="1" showErrorMessage="1" xr:uid="{633D8F1B-8FF7-4664-9FD0-43ED41227115}">
          <x14:formula1>
            <xm:f>'tipologia di operazione'!$P$2:$P$30</xm:f>
          </x14:formula1>
          <xm:sqref>F9:K9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B628-BC10-4496-8CFD-B2FE33D6E959}">
  <sheetPr codeName="Foglio15"/>
  <dimension ref="A1:K8"/>
  <sheetViews>
    <sheetView zoomScale="80" zoomScaleNormal="80" workbookViewId="0">
      <selection activeCell="A11" sqref="A11"/>
    </sheetView>
  </sheetViews>
  <sheetFormatPr defaultColWidth="18.7109375" defaultRowHeight="12.75"/>
  <cols>
    <col min="1" max="1" width="32.42578125" customWidth="1"/>
  </cols>
  <sheetData>
    <row r="1" spans="1:11">
      <c r="A1" s="29">
        <v>1</v>
      </c>
      <c r="B1" s="29">
        <v>2</v>
      </c>
      <c r="C1" s="29">
        <v>3</v>
      </c>
      <c r="D1" s="29">
        <v>4</v>
      </c>
      <c r="E1" s="29">
        <v>5</v>
      </c>
      <c r="F1" s="29">
        <v>6</v>
      </c>
      <c r="G1" s="29">
        <v>7</v>
      </c>
      <c r="H1" s="29">
        <v>8</v>
      </c>
      <c r="I1" s="29">
        <v>9</v>
      </c>
      <c r="J1" s="29">
        <v>10</v>
      </c>
      <c r="K1" s="29">
        <v>11</v>
      </c>
    </row>
    <row r="2" spans="1:11" ht="57">
      <c r="A2" s="11" t="s">
        <v>1284</v>
      </c>
      <c r="B2" s="12" t="s">
        <v>825</v>
      </c>
      <c r="C2" s="12" t="s">
        <v>824</v>
      </c>
      <c r="D2" s="12" t="s">
        <v>823</v>
      </c>
      <c r="E2" s="12" t="s">
        <v>822</v>
      </c>
      <c r="F2" s="12" t="s">
        <v>821</v>
      </c>
      <c r="G2" s="12" t="s">
        <v>805</v>
      </c>
      <c r="H2" s="12" t="s">
        <v>1251</v>
      </c>
      <c r="I2" s="12" t="s">
        <v>806</v>
      </c>
      <c r="J2" s="12" t="s">
        <v>807</v>
      </c>
      <c r="K2" s="12" t="s">
        <v>821</v>
      </c>
    </row>
    <row r="3" spans="1:11" ht="57">
      <c r="A3" s="11" t="s">
        <v>1285</v>
      </c>
      <c r="B3" s="12" t="s">
        <v>825</v>
      </c>
      <c r="C3" s="12" t="s">
        <v>824</v>
      </c>
      <c r="D3" s="12" t="s">
        <v>823</v>
      </c>
      <c r="E3" s="12" t="s">
        <v>822</v>
      </c>
      <c r="F3" s="12" t="s">
        <v>821</v>
      </c>
      <c r="G3" s="12" t="s">
        <v>805</v>
      </c>
      <c r="H3" s="12" t="s">
        <v>1251</v>
      </c>
      <c r="I3" s="12" t="s">
        <v>806</v>
      </c>
      <c r="J3" s="12" t="s">
        <v>807</v>
      </c>
      <c r="K3" s="12" t="s">
        <v>821</v>
      </c>
    </row>
    <row r="4" spans="1:11" ht="71.25">
      <c r="A4" s="11" t="s">
        <v>1286</v>
      </c>
      <c r="B4" s="12" t="s">
        <v>808</v>
      </c>
      <c r="C4" s="12" t="s">
        <v>809</v>
      </c>
      <c r="D4" s="12" t="s">
        <v>810</v>
      </c>
      <c r="E4" s="12" t="s">
        <v>811</v>
      </c>
      <c r="F4" s="12" t="s">
        <v>812</v>
      </c>
      <c r="G4" s="12" t="s">
        <v>806</v>
      </c>
      <c r="H4" s="12" t="s">
        <v>807</v>
      </c>
      <c r="I4" s="12" t="s">
        <v>813</v>
      </c>
      <c r="J4" s="12" t="s">
        <v>1251</v>
      </c>
      <c r="K4" s="12" t="s">
        <v>826</v>
      </c>
    </row>
    <row r="5" spans="1:11" ht="71.25">
      <c r="A5" s="11" t="s">
        <v>1287</v>
      </c>
      <c r="B5" s="12" t="s">
        <v>814</v>
      </c>
      <c r="C5" s="12" t="s">
        <v>815</v>
      </c>
      <c r="D5" s="12" t="s">
        <v>816</v>
      </c>
      <c r="E5" s="12" t="s">
        <v>817</v>
      </c>
      <c r="F5" s="12" t="s">
        <v>812</v>
      </c>
      <c r="G5" s="12" t="s">
        <v>818</v>
      </c>
      <c r="H5" s="12" t="s">
        <v>819</v>
      </c>
      <c r="I5" s="12" t="s">
        <v>1251</v>
      </c>
      <c r="J5" s="12" t="s">
        <v>826</v>
      </c>
      <c r="K5" s="12" t="s">
        <v>826</v>
      </c>
    </row>
    <row r="6" spans="1:11" ht="71.25">
      <c r="A6" s="11" t="s">
        <v>1289</v>
      </c>
      <c r="B6" s="12" t="s">
        <v>814</v>
      </c>
      <c r="C6" s="12" t="s">
        <v>815</v>
      </c>
      <c r="D6" s="12" t="s">
        <v>816</v>
      </c>
      <c r="E6" s="12" t="s">
        <v>817</v>
      </c>
      <c r="F6" s="12" t="s">
        <v>812</v>
      </c>
      <c r="G6" s="12" t="s">
        <v>818</v>
      </c>
      <c r="H6" s="12" t="s">
        <v>819</v>
      </c>
      <c r="I6" s="12" t="s">
        <v>1251</v>
      </c>
      <c r="J6" s="12" t="s">
        <v>826</v>
      </c>
      <c r="K6" s="12" t="s">
        <v>826</v>
      </c>
    </row>
    <row r="7" spans="1:11" ht="71.25">
      <c r="A7" s="11" t="s">
        <v>1288</v>
      </c>
      <c r="B7" s="12" t="s">
        <v>814</v>
      </c>
      <c r="C7" s="12" t="s">
        <v>815</v>
      </c>
      <c r="D7" s="12" t="s">
        <v>816</v>
      </c>
      <c r="E7" s="12" t="s">
        <v>817</v>
      </c>
      <c r="F7" s="12" t="s">
        <v>812</v>
      </c>
      <c r="G7" s="12" t="s">
        <v>818</v>
      </c>
      <c r="H7" s="12" t="s">
        <v>819</v>
      </c>
      <c r="I7" s="12" t="s">
        <v>1251</v>
      </c>
      <c r="J7" s="12" t="s">
        <v>826</v>
      </c>
      <c r="K7" s="12" t="s">
        <v>826</v>
      </c>
    </row>
    <row r="8" spans="1:11" ht="42.75">
      <c r="A8" s="11" t="s">
        <v>1305</v>
      </c>
      <c r="B8" s="12" t="s">
        <v>825</v>
      </c>
      <c r="C8" s="12" t="s">
        <v>820</v>
      </c>
      <c r="D8" s="12" t="s">
        <v>821</v>
      </c>
      <c r="E8" s="12" t="s">
        <v>822</v>
      </c>
      <c r="F8" s="12" t="s">
        <v>823</v>
      </c>
      <c r="G8" s="12" t="s">
        <v>824</v>
      </c>
      <c r="H8" s="12" t="s">
        <v>1251</v>
      </c>
      <c r="I8" s="12" t="s">
        <v>818</v>
      </c>
      <c r="J8" s="12" t="s">
        <v>826</v>
      </c>
      <c r="K8" s="12" t="s">
        <v>826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63CF-4CE9-4DF5-AC63-BCAD438C2349}">
  <sheetPr codeName="Foglio3"/>
  <dimension ref="A1:B23"/>
  <sheetViews>
    <sheetView workbookViewId="0">
      <selection activeCell="A23" sqref="A23"/>
    </sheetView>
  </sheetViews>
  <sheetFormatPr defaultRowHeight="12.75"/>
  <cols>
    <col min="1" max="1" width="49.85546875" customWidth="1"/>
    <col min="2" max="2" width="23.7109375" bestFit="1" customWidth="1"/>
  </cols>
  <sheetData>
    <row r="1" spans="1:2" ht="15">
      <c r="A1" s="1" t="s">
        <v>72</v>
      </c>
      <c r="B1" s="1" t="s">
        <v>73</v>
      </c>
    </row>
    <row r="2" spans="1:2" ht="25.5">
      <c r="A2" s="146" t="s">
        <v>1217</v>
      </c>
      <c r="B2" s="145" t="s">
        <v>1214</v>
      </c>
    </row>
    <row r="3" spans="1:2" ht="25.5">
      <c r="A3" s="25" t="s">
        <v>984</v>
      </c>
      <c r="B3" s="145" t="s">
        <v>1228</v>
      </c>
    </row>
    <row r="4" spans="1:2" ht="25.5">
      <c r="A4" s="25" t="s">
        <v>1231</v>
      </c>
      <c r="B4" s="145" t="s">
        <v>1232</v>
      </c>
    </row>
    <row r="5" spans="1:2">
      <c r="A5" s="146" t="s">
        <v>1243</v>
      </c>
      <c r="B5" s="145" t="s">
        <v>1232</v>
      </c>
    </row>
    <row r="6" spans="1:2" ht="25.5">
      <c r="A6" s="25" t="s">
        <v>985</v>
      </c>
      <c r="B6" s="145" t="s">
        <v>1216</v>
      </c>
    </row>
    <row r="7" spans="1:2" ht="25.5">
      <c r="A7" s="146" t="s">
        <v>1218</v>
      </c>
      <c r="B7" s="145" t="s">
        <v>1214</v>
      </c>
    </row>
    <row r="8" spans="1:2">
      <c r="A8" s="146" t="s">
        <v>1219</v>
      </c>
      <c r="B8" s="26" t="s">
        <v>74</v>
      </c>
    </row>
    <row r="9" spans="1:2" ht="25.5">
      <c r="A9" s="25" t="s">
        <v>987</v>
      </c>
      <c r="B9" s="145" t="s">
        <v>1229</v>
      </c>
    </row>
    <row r="10" spans="1:2">
      <c r="A10" s="27" t="s">
        <v>988</v>
      </c>
      <c r="B10" s="145" t="s">
        <v>1220</v>
      </c>
    </row>
    <row r="11" spans="1:2" ht="25.5">
      <c r="A11" s="146" t="s">
        <v>1221</v>
      </c>
      <c r="B11" s="145" t="s">
        <v>1230</v>
      </c>
    </row>
    <row r="12" spans="1:2" ht="25.5">
      <c r="A12" s="146" t="s">
        <v>989</v>
      </c>
      <c r="B12" s="145" t="s">
        <v>1223</v>
      </c>
    </row>
    <row r="13" spans="1:2" ht="25.5">
      <c r="A13" s="146" t="s">
        <v>1244</v>
      </c>
      <c r="B13" s="145" t="s">
        <v>1240</v>
      </c>
    </row>
    <row r="14" spans="1:2" ht="25.5">
      <c r="A14" s="146" t="s">
        <v>1224</v>
      </c>
      <c r="B14" s="145" t="s">
        <v>1225</v>
      </c>
    </row>
    <row r="15" spans="1:2">
      <c r="A15" s="146" t="s">
        <v>1222</v>
      </c>
      <c r="B15" s="26" t="s">
        <v>75</v>
      </c>
    </row>
    <row r="16" spans="1:2">
      <c r="A16" s="146" t="s">
        <v>1241</v>
      </c>
      <c r="B16" s="145" t="s">
        <v>1242</v>
      </c>
    </row>
    <row r="17" spans="1:2" ht="25.5">
      <c r="A17" s="146" t="s">
        <v>1234</v>
      </c>
      <c r="B17" s="145" t="s">
        <v>1235</v>
      </c>
    </row>
    <row r="18" spans="1:2">
      <c r="A18" s="146" t="s">
        <v>1236</v>
      </c>
      <c r="B18" s="145" t="s">
        <v>1237</v>
      </c>
    </row>
    <row r="19" spans="1:2" ht="38.25">
      <c r="A19" s="146" t="s">
        <v>1245</v>
      </c>
      <c r="B19" s="145" t="s">
        <v>1246</v>
      </c>
    </row>
    <row r="20" spans="1:2" ht="25.5">
      <c r="A20" s="146" t="s">
        <v>1247</v>
      </c>
      <c r="B20" s="145" t="s">
        <v>1248</v>
      </c>
    </row>
    <row r="21" spans="1:2" ht="25.5">
      <c r="A21" s="147" t="s">
        <v>1238</v>
      </c>
      <c r="B21" s="145" t="s">
        <v>1233</v>
      </c>
    </row>
    <row r="22" spans="1:2">
      <c r="A22" s="147" t="s">
        <v>1250</v>
      </c>
      <c r="B22" s="145" t="s">
        <v>1249</v>
      </c>
    </row>
    <row r="23" spans="1:2">
      <c r="A23" s="147" t="s">
        <v>1239</v>
      </c>
      <c r="B23" s="145" t="s">
        <v>1235</v>
      </c>
    </row>
  </sheetData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7DDA-12F1-4DB3-A4CF-FC9155AA957D}">
  <sheetPr codeName="Foglio16"/>
  <dimension ref="A1:I8"/>
  <sheetViews>
    <sheetView topLeftCell="C1" zoomScale="80" zoomScaleNormal="80" workbookViewId="0">
      <selection activeCell="D7" sqref="D7"/>
    </sheetView>
  </sheetViews>
  <sheetFormatPr defaultColWidth="42.7109375" defaultRowHeight="12.75"/>
  <cols>
    <col min="1" max="1" width="54.140625" customWidth="1"/>
  </cols>
  <sheetData>
    <row r="1" spans="1:9" ht="13.5" thickBot="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</row>
    <row r="2" spans="1:9" ht="15.75" thickBot="1">
      <c r="A2" s="13" t="s">
        <v>1284</v>
      </c>
      <c r="B2" s="14" t="s">
        <v>831</v>
      </c>
      <c r="C2" s="14" t="s">
        <v>832</v>
      </c>
      <c r="D2" s="14" t="s">
        <v>833</v>
      </c>
      <c r="E2" s="14" t="s">
        <v>1323</v>
      </c>
      <c r="F2" s="14" t="s">
        <v>1323</v>
      </c>
      <c r="G2" s="14" t="s">
        <v>1323</v>
      </c>
      <c r="H2" s="14" t="s">
        <v>1323</v>
      </c>
      <c r="I2" s="14" t="s">
        <v>1323</v>
      </c>
    </row>
    <row r="3" spans="1:9" ht="15.75" thickBot="1">
      <c r="A3" s="15" t="s">
        <v>1285</v>
      </c>
      <c r="B3" s="12" t="s">
        <v>831</v>
      </c>
      <c r="C3" s="12" t="s">
        <v>832</v>
      </c>
      <c r="D3" s="12" t="s">
        <v>833</v>
      </c>
      <c r="E3" s="14" t="s">
        <v>1323</v>
      </c>
      <c r="F3" s="14" t="s">
        <v>1323</v>
      </c>
      <c r="G3" s="14" t="s">
        <v>1323</v>
      </c>
      <c r="H3" s="14" t="s">
        <v>1323</v>
      </c>
      <c r="I3" s="14" t="s">
        <v>1323</v>
      </c>
    </row>
    <row r="4" spans="1:9" ht="30.75" thickBot="1">
      <c r="A4" s="15" t="s">
        <v>1286</v>
      </c>
      <c r="B4" s="12" t="s">
        <v>1322</v>
      </c>
      <c r="C4" s="12" t="s">
        <v>834</v>
      </c>
      <c r="D4" s="12" t="s">
        <v>835</v>
      </c>
      <c r="E4" s="12" t="s">
        <v>836</v>
      </c>
      <c r="F4" s="12" t="s">
        <v>837</v>
      </c>
      <c r="G4" s="12" t="s">
        <v>838</v>
      </c>
      <c r="H4" s="12" t="s">
        <v>1323</v>
      </c>
      <c r="I4" s="16" t="s">
        <v>1323</v>
      </c>
    </row>
    <row r="5" spans="1:9" ht="30.75" thickBot="1">
      <c r="A5" s="15" t="s">
        <v>1287</v>
      </c>
      <c r="B5" s="12" t="s">
        <v>839</v>
      </c>
      <c r="C5" s="12" t="s">
        <v>840</v>
      </c>
      <c r="D5" s="12" t="s">
        <v>841</v>
      </c>
      <c r="E5" s="14" t="s">
        <v>1323</v>
      </c>
      <c r="F5" s="14" t="s">
        <v>1323</v>
      </c>
      <c r="G5" s="14" t="s">
        <v>1323</v>
      </c>
      <c r="H5" s="14" t="s">
        <v>1323</v>
      </c>
      <c r="I5" s="14" t="s">
        <v>1323</v>
      </c>
    </row>
    <row r="6" spans="1:9" ht="15.75" thickBot="1">
      <c r="A6" s="15" t="s">
        <v>1289</v>
      </c>
      <c r="B6" s="12" t="s">
        <v>839</v>
      </c>
      <c r="C6" s="12" t="s">
        <v>842</v>
      </c>
      <c r="D6" s="12" t="s">
        <v>837</v>
      </c>
      <c r="E6" s="14" t="s">
        <v>1323</v>
      </c>
      <c r="F6" s="14" t="s">
        <v>1323</v>
      </c>
      <c r="G6" s="14" t="s">
        <v>1323</v>
      </c>
      <c r="H6" s="14" t="s">
        <v>1323</v>
      </c>
      <c r="I6" s="14" t="s">
        <v>1323</v>
      </c>
    </row>
    <row r="7" spans="1:9" ht="45.75" thickBot="1">
      <c r="A7" s="15" t="s">
        <v>1288</v>
      </c>
      <c r="B7" s="12" t="s">
        <v>843</v>
      </c>
      <c r="C7" s="12" t="s">
        <v>844</v>
      </c>
      <c r="D7" s="14" t="s">
        <v>1323</v>
      </c>
      <c r="E7" s="14" t="s">
        <v>1323</v>
      </c>
      <c r="F7" s="14" t="s">
        <v>1323</v>
      </c>
      <c r="G7" s="14" t="s">
        <v>1323</v>
      </c>
      <c r="H7" s="14" t="s">
        <v>1323</v>
      </c>
      <c r="I7" s="14" t="s">
        <v>1323</v>
      </c>
    </row>
    <row r="8" spans="1:9" ht="15">
      <c r="A8" s="17" t="s">
        <v>1290</v>
      </c>
      <c r="B8" s="18" t="s">
        <v>845</v>
      </c>
      <c r="C8" s="18" t="s">
        <v>846</v>
      </c>
      <c r="D8" s="18" t="s">
        <v>847</v>
      </c>
      <c r="E8" s="14" t="s">
        <v>1323</v>
      </c>
      <c r="F8" s="14" t="s">
        <v>1323</v>
      </c>
      <c r="G8" s="14" t="s">
        <v>1323</v>
      </c>
      <c r="H8" s="14" t="s">
        <v>1323</v>
      </c>
      <c r="I8" s="14" t="s">
        <v>1323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B182-AA1B-4F48-9592-340C92B5DD4B}">
  <sheetPr codeName="Foglio4"/>
  <dimension ref="A1:G551"/>
  <sheetViews>
    <sheetView topLeftCell="A45" workbookViewId="0">
      <selection activeCell="B81" sqref="B81"/>
    </sheetView>
  </sheetViews>
  <sheetFormatPr defaultRowHeight="12.75"/>
  <cols>
    <col min="1" max="1" width="25.28515625" bestFit="1" customWidth="1"/>
    <col min="2" max="2" width="9.28515625" style="6" bestFit="1" customWidth="1"/>
  </cols>
  <sheetData>
    <row r="1" spans="1:7" ht="102">
      <c r="A1" s="2" t="s">
        <v>76</v>
      </c>
      <c r="B1" s="2" t="s">
        <v>1</v>
      </c>
      <c r="C1" s="3" t="s">
        <v>2</v>
      </c>
      <c r="D1" s="4" t="s">
        <v>77</v>
      </c>
      <c r="E1" s="4" t="s">
        <v>78</v>
      </c>
      <c r="F1" s="4" t="s">
        <v>79</v>
      </c>
      <c r="G1" s="5" t="s">
        <v>80</v>
      </c>
    </row>
    <row r="2" spans="1:7">
      <c r="A2" s="6" t="s">
        <v>81</v>
      </c>
      <c r="B2" s="6" t="s">
        <v>65</v>
      </c>
      <c r="C2" s="7" t="s">
        <v>82</v>
      </c>
      <c r="D2" s="8" t="s">
        <v>83</v>
      </c>
      <c r="E2" s="8" t="s">
        <v>84</v>
      </c>
      <c r="F2" s="9" t="s">
        <v>85</v>
      </c>
      <c r="G2" s="10">
        <v>61001</v>
      </c>
    </row>
    <row r="3" spans="1:7">
      <c r="A3" s="6" t="s">
        <v>86</v>
      </c>
      <c r="B3" s="6" t="s">
        <v>65</v>
      </c>
      <c r="C3" s="7" t="s">
        <v>82</v>
      </c>
      <c r="D3" s="8" t="s">
        <v>83</v>
      </c>
      <c r="E3" s="8" t="s">
        <v>84</v>
      </c>
      <c r="F3" s="9" t="s">
        <v>87</v>
      </c>
      <c r="G3" s="10">
        <v>61002</v>
      </c>
    </row>
    <row r="4" spans="1:7">
      <c r="A4" s="6" t="s">
        <v>88</v>
      </c>
      <c r="B4" s="6" t="s">
        <v>65</v>
      </c>
      <c r="C4" s="7" t="s">
        <v>82</v>
      </c>
      <c r="D4" s="8" t="s">
        <v>83</v>
      </c>
      <c r="E4" s="8" t="s">
        <v>84</v>
      </c>
      <c r="F4" s="9" t="s">
        <v>89</v>
      </c>
      <c r="G4" s="10">
        <v>61003</v>
      </c>
    </row>
    <row r="5" spans="1:7">
      <c r="A5" s="6" t="s">
        <v>90</v>
      </c>
      <c r="B5" s="6" t="s">
        <v>65</v>
      </c>
      <c r="C5" s="7" t="s">
        <v>82</v>
      </c>
      <c r="D5" s="8" t="s">
        <v>83</v>
      </c>
      <c r="E5" s="8" t="s">
        <v>84</v>
      </c>
      <c r="F5" s="9" t="s">
        <v>91</v>
      </c>
      <c r="G5" s="10">
        <v>61004</v>
      </c>
    </row>
    <row r="6" spans="1:7">
      <c r="A6" s="6" t="s">
        <v>92</v>
      </c>
      <c r="B6" s="6" t="s">
        <v>65</v>
      </c>
      <c r="C6" s="7" t="s">
        <v>82</v>
      </c>
      <c r="D6" s="8" t="s">
        <v>83</v>
      </c>
      <c r="E6" s="8" t="s">
        <v>84</v>
      </c>
      <c r="F6" s="9" t="s">
        <v>93</v>
      </c>
      <c r="G6" s="10">
        <v>61005</v>
      </c>
    </row>
    <row r="7" spans="1:7">
      <c r="A7" s="6" t="s">
        <v>94</v>
      </c>
      <c r="B7" s="6" t="s">
        <v>65</v>
      </c>
      <c r="C7" s="7" t="s">
        <v>82</v>
      </c>
      <c r="D7" s="8" t="s">
        <v>83</v>
      </c>
      <c r="E7" s="8" t="s">
        <v>84</v>
      </c>
      <c r="F7" s="9" t="s">
        <v>95</v>
      </c>
      <c r="G7" s="10">
        <v>61006</v>
      </c>
    </row>
    <row r="8" spans="1:7">
      <c r="A8" s="6" t="s">
        <v>96</v>
      </c>
      <c r="B8" s="6" t="s">
        <v>65</v>
      </c>
      <c r="C8" s="7" t="s">
        <v>82</v>
      </c>
      <c r="D8" s="8" t="s">
        <v>83</v>
      </c>
      <c r="E8" s="8" t="s">
        <v>84</v>
      </c>
      <c r="F8" s="9" t="s">
        <v>97</v>
      </c>
      <c r="G8" s="10">
        <v>61007</v>
      </c>
    </row>
    <row r="9" spans="1:7">
      <c r="A9" s="6" t="s">
        <v>98</v>
      </c>
      <c r="B9" s="6" t="s">
        <v>65</v>
      </c>
      <c r="C9" s="7" t="s">
        <v>82</v>
      </c>
      <c r="D9" s="8" t="s">
        <v>83</v>
      </c>
      <c r="E9" s="8" t="s">
        <v>84</v>
      </c>
      <c r="F9" s="9" t="s">
        <v>99</v>
      </c>
      <c r="G9" s="10">
        <v>61008</v>
      </c>
    </row>
    <row r="10" spans="1:7">
      <c r="A10" s="6" t="s">
        <v>100</v>
      </c>
      <c r="B10" s="6" t="s">
        <v>65</v>
      </c>
      <c r="C10" s="7" t="s">
        <v>82</v>
      </c>
      <c r="D10" s="8" t="s">
        <v>83</v>
      </c>
      <c r="E10" s="8" t="s">
        <v>84</v>
      </c>
      <c r="F10" s="9" t="s">
        <v>101</v>
      </c>
      <c r="G10" s="10">
        <v>61009</v>
      </c>
    </row>
    <row r="11" spans="1:7">
      <c r="A11" s="6" t="s">
        <v>102</v>
      </c>
      <c r="B11" s="6" t="s">
        <v>65</v>
      </c>
      <c r="C11" s="7" t="s">
        <v>82</v>
      </c>
      <c r="D11" s="8" t="s">
        <v>83</v>
      </c>
      <c r="E11" s="8" t="s">
        <v>84</v>
      </c>
      <c r="F11" s="9" t="s">
        <v>103</v>
      </c>
      <c r="G11" s="10">
        <v>61010</v>
      </c>
    </row>
    <row r="12" spans="1:7">
      <c r="A12" s="6" t="s">
        <v>104</v>
      </c>
      <c r="B12" s="6" t="s">
        <v>65</v>
      </c>
      <c r="C12" s="7" t="s">
        <v>82</v>
      </c>
      <c r="D12" s="8" t="s">
        <v>83</v>
      </c>
      <c r="E12" s="8" t="s">
        <v>84</v>
      </c>
      <c r="F12" s="9" t="s">
        <v>105</v>
      </c>
      <c r="G12" s="10">
        <v>61011</v>
      </c>
    </row>
    <row r="13" spans="1:7">
      <c r="A13" s="6" t="s">
        <v>106</v>
      </c>
      <c r="B13" s="6" t="s">
        <v>65</v>
      </c>
      <c r="C13" s="7" t="s">
        <v>82</v>
      </c>
      <c r="D13" s="8" t="s">
        <v>83</v>
      </c>
      <c r="E13" s="8" t="s">
        <v>84</v>
      </c>
      <c r="F13" s="9" t="s">
        <v>107</v>
      </c>
      <c r="G13" s="10">
        <v>61012</v>
      </c>
    </row>
    <row r="14" spans="1:7">
      <c r="A14" s="6" t="s">
        <v>108</v>
      </c>
      <c r="B14" s="6" t="s">
        <v>65</v>
      </c>
      <c r="C14" s="7" t="s">
        <v>82</v>
      </c>
      <c r="D14" s="8" t="s">
        <v>83</v>
      </c>
      <c r="E14" s="8" t="s">
        <v>84</v>
      </c>
      <c r="F14" s="9" t="s">
        <v>109</v>
      </c>
      <c r="G14" s="10">
        <v>61013</v>
      </c>
    </row>
    <row r="15" spans="1:7">
      <c r="A15" s="6" t="s">
        <v>110</v>
      </c>
      <c r="B15" s="6" t="s">
        <v>65</v>
      </c>
      <c r="C15" s="7" t="s">
        <v>82</v>
      </c>
      <c r="D15" s="8" t="s">
        <v>83</v>
      </c>
      <c r="E15" s="8" t="s">
        <v>84</v>
      </c>
      <c r="F15" s="9" t="s">
        <v>111</v>
      </c>
      <c r="G15" s="10">
        <v>61014</v>
      </c>
    </row>
    <row r="16" spans="1:7">
      <c r="A16" s="6" t="s">
        <v>112</v>
      </c>
      <c r="B16" s="6" t="s">
        <v>65</v>
      </c>
      <c r="C16" s="7" t="s">
        <v>82</v>
      </c>
      <c r="D16" s="8" t="s">
        <v>83</v>
      </c>
      <c r="E16" s="8" t="s">
        <v>84</v>
      </c>
      <c r="F16" s="9" t="s">
        <v>113</v>
      </c>
      <c r="G16" s="10">
        <v>61015</v>
      </c>
    </row>
    <row r="17" spans="1:7">
      <c r="A17" s="6" t="s">
        <v>114</v>
      </c>
      <c r="B17" s="6" t="s">
        <v>65</v>
      </c>
      <c r="C17" s="7" t="s">
        <v>82</v>
      </c>
      <c r="D17" s="8" t="s">
        <v>83</v>
      </c>
      <c r="E17" s="8" t="s">
        <v>84</v>
      </c>
      <c r="F17" s="9" t="s">
        <v>115</v>
      </c>
      <c r="G17" s="10">
        <v>61016</v>
      </c>
    </row>
    <row r="18" spans="1:7">
      <c r="A18" s="6" t="s">
        <v>116</v>
      </c>
      <c r="B18" s="6" t="s">
        <v>65</v>
      </c>
      <c r="C18" s="7" t="s">
        <v>82</v>
      </c>
      <c r="D18" s="8" t="s">
        <v>83</v>
      </c>
      <c r="E18" s="8" t="s">
        <v>84</v>
      </c>
      <c r="F18" s="9" t="s">
        <v>117</v>
      </c>
      <c r="G18" s="10">
        <v>61017</v>
      </c>
    </row>
    <row r="19" spans="1:7">
      <c r="A19" s="6" t="s">
        <v>118</v>
      </c>
      <c r="B19" s="6" t="s">
        <v>65</v>
      </c>
      <c r="C19" s="7" t="s">
        <v>82</v>
      </c>
      <c r="D19" s="8" t="s">
        <v>83</v>
      </c>
      <c r="E19" s="8" t="s">
        <v>84</v>
      </c>
      <c r="F19" s="9" t="s">
        <v>119</v>
      </c>
      <c r="G19" s="10">
        <v>61018</v>
      </c>
    </row>
    <row r="20" spans="1:7">
      <c r="A20" s="6" t="s">
        <v>120</v>
      </c>
      <c r="B20" s="6" t="s">
        <v>65</v>
      </c>
      <c r="C20" s="7" t="s">
        <v>82</v>
      </c>
      <c r="D20" s="8" t="s">
        <v>83</v>
      </c>
      <c r="E20" s="8" t="s">
        <v>84</v>
      </c>
      <c r="F20" s="9" t="s">
        <v>121</v>
      </c>
      <c r="G20" s="10">
        <v>61019</v>
      </c>
    </row>
    <row r="21" spans="1:7">
      <c r="A21" s="6" t="s">
        <v>122</v>
      </c>
      <c r="B21" s="6" t="s">
        <v>65</v>
      </c>
      <c r="C21" s="7" t="s">
        <v>82</v>
      </c>
      <c r="D21" s="8" t="s">
        <v>83</v>
      </c>
      <c r="E21" s="8" t="s">
        <v>84</v>
      </c>
      <c r="F21" s="9" t="s">
        <v>123</v>
      </c>
      <c r="G21" s="10">
        <v>61020</v>
      </c>
    </row>
    <row r="22" spans="1:7">
      <c r="A22" s="6" t="s">
        <v>124</v>
      </c>
      <c r="B22" s="6" t="s">
        <v>65</v>
      </c>
      <c r="C22" s="7" t="s">
        <v>82</v>
      </c>
      <c r="D22" s="8" t="s">
        <v>83</v>
      </c>
      <c r="E22" s="8" t="s">
        <v>84</v>
      </c>
      <c r="F22" s="9" t="s">
        <v>125</v>
      </c>
      <c r="G22" s="10">
        <v>61021</v>
      </c>
    </row>
    <row r="23" spans="1:7">
      <c r="A23" s="6" t="s">
        <v>82</v>
      </c>
      <c r="B23" s="6" t="s">
        <v>65</v>
      </c>
      <c r="C23" s="7" t="s">
        <v>82</v>
      </c>
      <c r="D23" s="8" t="s">
        <v>83</v>
      </c>
      <c r="E23" s="8" t="s">
        <v>84</v>
      </c>
      <c r="F23" s="9" t="s">
        <v>126</v>
      </c>
      <c r="G23" s="10">
        <v>61022</v>
      </c>
    </row>
    <row r="24" spans="1:7">
      <c r="A24" s="6" t="s">
        <v>127</v>
      </c>
      <c r="B24" s="6" t="s">
        <v>65</v>
      </c>
      <c r="C24" s="7" t="s">
        <v>82</v>
      </c>
      <c r="D24" s="8" t="s">
        <v>83</v>
      </c>
      <c r="E24" s="8" t="s">
        <v>84</v>
      </c>
      <c r="F24" s="9" t="s">
        <v>128</v>
      </c>
      <c r="G24" s="10">
        <v>61023</v>
      </c>
    </row>
    <row r="25" spans="1:7">
      <c r="A25" s="6" t="s">
        <v>129</v>
      </c>
      <c r="B25" s="6" t="s">
        <v>65</v>
      </c>
      <c r="C25" s="7" t="s">
        <v>82</v>
      </c>
      <c r="D25" s="8" t="s">
        <v>83</v>
      </c>
      <c r="E25" s="8" t="s">
        <v>84</v>
      </c>
      <c r="F25" s="9" t="s">
        <v>130</v>
      </c>
      <c r="G25" s="10">
        <v>61024</v>
      </c>
    </row>
    <row r="26" spans="1:7">
      <c r="A26" s="6" t="s">
        <v>131</v>
      </c>
      <c r="B26" s="6" t="s">
        <v>65</v>
      </c>
      <c r="C26" s="7" t="s">
        <v>82</v>
      </c>
      <c r="D26" s="8" t="s">
        <v>83</v>
      </c>
      <c r="E26" s="8" t="s">
        <v>84</v>
      </c>
      <c r="F26" s="9" t="s">
        <v>132</v>
      </c>
      <c r="G26" s="10">
        <v>61025</v>
      </c>
    </row>
    <row r="27" spans="1:7">
      <c r="A27" s="6" t="s">
        <v>133</v>
      </c>
      <c r="B27" s="6" t="s">
        <v>65</v>
      </c>
      <c r="C27" s="7" t="s">
        <v>82</v>
      </c>
      <c r="D27" s="8" t="s">
        <v>83</v>
      </c>
      <c r="E27" s="8" t="s">
        <v>84</v>
      </c>
      <c r="F27" s="9" t="s">
        <v>134</v>
      </c>
      <c r="G27" s="10">
        <v>61026</v>
      </c>
    </row>
    <row r="28" spans="1:7">
      <c r="A28" s="6" t="s">
        <v>135</v>
      </c>
      <c r="B28" s="6" t="s">
        <v>65</v>
      </c>
      <c r="C28" s="7" t="s">
        <v>82</v>
      </c>
      <c r="D28" s="8" t="s">
        <v>83</v>
      </c>
      <c r="E28" s="8" t="s">
        <v>84</v>
      </c>
      <c r="F28" s="9" t="s">
        <v>136</v>
      </c>
      <c r="G28" s="10">
        <v>61027</v>
      </c>
    </row>
    <row r="29" spans="1:7">
      <c r="A29" s="6" t="s">
        <v>137</v>
      </c>
      <c r="B29" s="6" t="s">
        <v>65</v>
      </c>
      <c r="C29" s="7" t="s">
        <v>82</v>
      </c>
      <c r="D29" s="8" t="s">
        <v>83</v>
      </c>
      <c r="E29" s="8" t="s">
        <v>84</v>
      </c>
      <c r="F29" s="9" t="s">
        <v>138</v>
      </c>
      <c r="G29" s="10">
        <v>61028</v>
      </c>
    </row>
    <row r="30" spans="1:7">
      <c r="A30" s="6" t="s">
        <v>139</v>
      </c>
      <c r="B30" s="6" t="s">
        <v>65</v>
      </c>
      <c r="C30" s="7" t="s">
        <v>82</v>
      </c>
      <c r="D30" s="8" t="s">
        <v>83</v>
      </c>
      <c r="E30" s="8" t="s">
        <v>84</v>
      </c>
      <c r="F30" s="9" t="s">
        <v>140</v>
      </c>
      <c r="G30" s="10">
        <v>61029</v>
      </c>
    </row>
    <row r="31" spans="1:7">
      <c r="A31" s="6" t="s">
        <v>141</v>
      </c>
      <c r="B31" s="6" t="s">
        <v>65</v>
      </c>
      <c r="C31" s="7" t="s">
        <v>82</v>
      </c>
      <c r="D31" s="8" t="s">
        <v>83</v>
      </c>
      <c r="E31" s="8" t="s">
        <v>84</v>
      </c>
      <c r="F31" s="9" t="s">
        <v>142</v>
      </c>
      <c r="G31" s="10">
        <v>61030</v>
      </c>
    </row>
    <row r="32" spans="1:7">
      <c r="A32" s="6" t="s">
        <v>143</v>
      </c>
      <c r="B32" s="6" t="s">
        <v>65</v>
      </c>
      <c r="C32" s="7" t="s">
        <v>82</v>
      </c>
      <c r="D32" s="8" t="s">
        <v>83</v>
      </c>
      <c r="E32" s="8" t="s">
        <v>84</v>
      </c>
      <c r="F32" s="9" t="s">
        <v>144</v>
      </c>
      <c r="G32" s="10">
        <v>61031</v>
      </c>
    </row>
    <row r="33" spans="1:7">
      <c r="A33" s="6" t="s">
        <v>145</v>
      </c>
      <c r="B33" s="6" t="s">
        <v>65</v>
      </c>
      <c r="C33" s="7" t="s">
        <v>82</v>
      </c>
      <c r="D33" s="8" t="s">
        <v>83</v>
      </c>
      <c r="E33" s="8" t="s">
        <v>84</v>
      </c>
      <c r="F33" s="9" t="s">
        <v>146</v>
      </c>
      <c r="G33" s="10">
        <v>61032</v>
      </c>
    </row>
    <row r="34" spans="1:7">
      <c r="A34" s="6" t="s">
        <v>147</v>
      </c>
      <c r="B34" s="6" t="s">
        <v>65</v>
      </c>
      <c r="C34" s="7" t="s">
        <v>82</v>
      </c>
      <c r="D34" s="8" t="s">
        <v>83</v>
      </c>
      <c r="E34" s="8" t="s">
        <v>84</v>
      </c>
      <c r="F34" s="9" t="s">
        <v>148</v>
      </c>
      <c r="G34" s="10">
        <v>61033</v>
      </c>
    </row>
    <row r="35" spans="1:7">
      <c r="A35" s="6" t="s">
        <v>149</v>
      </c>
      <c r="B35" s="6" t="s">
        <v>65</v>
      </c>
      <c r="C35" s="7" t="s">
        <v>82</v>
      </c>
      <c r="D35" s="8" t="s">
        <v>83</v>
      </c>
      <c r="E35" s="8" t="s">
        <v>84</v>
      </c>
      <c r="F35" s="9" t="s">
        <v>150</v>
      </c>
      <c r="G35" s="10">
        <v>61034</v>
      </c>
    </row>
    <row r="36" spans="1:7">
      <c r="A36" s="6" t="s">
        <v>151</v>
      </c>
      <c r="B36" s="6" t="s">
        <v>65</v>
      </c>
      <c r="C36" s="7" t="s">
        <v>82</v>
      </c>
      <c r="D36" s="8" t="s">
        <v>83</v>
      </c>
      <c r="E36" s="8" t="s">
        <v>84</v>
      </c>
      <c r="F36" s="9" t="s">
        <v>152</v>
      </c>
      <c r="G36" s="10">
        <v>61035</v>
      </c>
    </row>
    <row r="37" spans="1:7">
      <c r="A37" s="6" t="s">
        <v>153</v>
      </c>
      <c r="B37" s="6" t="s">
        <v>65</v>
      </c>
      <c r="C37" s="7" t="s">
        <v>82</v>
      </c>
      <c r="D37" s="8" t="s">
        <v>83</v>
      </c>
      <c r="E37" s="8" t="s">
        <v>84</v>
      </c>
      <c r="F37" s="9" t="s">
        <v>154</v>
      </c>
      <c r="G37" s="10">
        <v>61036</v>
      </c>
    </row>
    <row r="38" spans="1:7">
      <c r="A38" s="6" t="s">
        <v>155</v>
      </c>
      <c r="B38" s="6" t="s">
        <v>65</v>
      </c>
      <c r="C38" s="7" t="s">
        <v>82</v>
      </c>
      <c r="D38" s="8" t="s">
        <v>83</v>
      </c>
      <c r="E38" s="8" t="s">
        <v>84</v>
      </c>
      <c r="F38" s="9" t="s">
        <v>156</v>
      </c>
      <c r="G38" s="10">
        <v>61037</v>
      </c>
    </row>
    <row r="39" spans="1:7">
      <c r="A39" s="6" t="s">
        <v>157</v>
      </c>
      <c r="B39" s="6" t="s">
        <v>65</v>
      </c>
      <c r="C39" s="7" t="s">
        <v>82</v>
      </c>
      <c r="D39" s="8" t="s">
        <v>83</v>
      </c>
      <c r="E39" s="8" t="s">
        <v>84</v>
      </c>
      <c r="F39" s="9" t="s">
        <v>158</v>
      </c>
      <c r="G39" s="10">
        <v>61038</v>
      </c>
    </row>
    <row r="40" spans="1:7">
      <c r="A40" s="6" t="s">
        <v>159</v>
      </c>
      <c r="B40" s="6" t="s">
        <v>65</v>
      </c>
      <c r="C40" s="7" t="s">
        <v>82</v>
      </c>
      <c r="D40" s="8" t="s">
        <v>83</v>
      </c>
      <c r="E40" s="8" t="s">
        <v>84</v>
      </c>
      <c r="F40" s="9" t="s">
        <v>160</v>
      </c>
      <c r="G40" s="10">
        <v>61039</v>
      </c>
    </row>
    <row r="41" spans="1:7">
      <c r="A41" s="6" t="s">
        <v>161</v>
      </c>
      <c r="B41" s="6" t="s">
        <v>65</v>
      </c>
      <c r="C41" s="7" t="s">
        <v>82</v>
      </c>
      <c r="D41" s="8" t="s">
        <v>83</v>
      </c>
      <c r="E41" s="8" t="s">
        <v>84</v>
      </c>
      <c r="F41" s="9" t="s">
        <v>162</v>
      </c>
      <c r="G41" s="10">
        <v>61040</v>
      </c>
    </row>
    <row r="42" spans="1:7">
      <c r="A42" s="6" t="s">
        <v>163</v>
      </c>
      <c r="B42" s="6" t="s">
        <v>65</v>
      </c>
      <c r="C42" s="7" t="s">
        <v>82</v>
      </c>
      <c r="D42" s="8" t="s">
        <v>83</v>
      </c>
      <c r="E42" s="8" t="s">
        <v>84</v>
      </c>
      <c r="F42" s="9" t="s">
        <v>164</v>
      </c>
      <c r="G42" s="10">
        <v>61041</v>
      </c>
    </row>
    <row r="43" spans="1:7">
      <c r="A43" s="6" t="s">
        <v>165</v>
      </c>
      <c r="B43" s="6" t="s">
        <v>65</v>
      </c>
      <c r="C43" s="7" t="s">
        <v>82</v>
      </c>
      <c r="D43" s="8" t="s">
        <v>83</v>
      </c>
      <c r="E43" s="8" t="s">
        <v>84</v>
      </c>
      <c r="F43" s="9" t="s">
        <v>166</v>
      </c>
      <c r="G43" s="10">
        <v>61042</v>
      </c>
    </row>
    <row r="44" spans="1:7">
      <c r="A44" s="6" t="s">
        <v>167</v>
      </c>
      <c r="B44" s="6" t="s">
        <v>65</v>
      </c>
      <c r="C44" s="7" t="s">
        <v>82</v>
      </c>
      <c r="D44" s="8" t="s">
        <v>83</v>
      </c>
      <c r="E44" s="8" t="s">
        <v>84</v>
      </c>
      <c r="F44" s="9" t="s">
        <v>168</v>
      </c>
      <c r="G44" s="10">
        <v>61043</v>
      </c>
    </row>
    <row r="45" spans="1:7">
      <c r="A45" s="6" t="s">
        <v>169</v>
      </c>
      <c r="B45" s="6" t="s">
        <v>65</v>
      </c>
      <c r="C45" s="7" t="s">
        <v>82</v>
      </c>
      <c r="D45" s="8" t="s">
        <v>83</v>
      </c>
      <c r="E45" s="8" t="s">
        <v>84</v>
      </c>
      <c r="F45" s="9" t="s">
        <v>170</v>
      </c>
      <c r="G45" s="10">
        <v>61044</v>
      </c>
    </row>
    <row r="46" spans="1:7">
      <c r="A46" s="6" t="s">
        <v>171</v>
      </c>
      <c r="B46" s="6" t="s">
        <v>65</v>
      </c>
      <c r="C46" s="7" t="s">
        <v>82</v>
      </c>
      <c r="D46" s="8" t="s">
        <v>83</v>
      </c>
      <c r="E46" s="8" t="s">
        <v>84</v>
      </c>
      <c r="F46" s="9" t="s">
        <v>172</v>
      </c>
      <c r="G46" s="10">
        <v>61045</v>
      </c>
    </row>
    <row r="47" spans="1:7">
      <c r="A47" s="6" t="s">
        <v>173</v>
      </c>
      <c r="B47" s="6" t="s">
        <v>65</v>
      </c>
      <c r="C47" s="7" t="s">
        <v>82</v>
      </c>
      <c r="D47" s="8" t="s">
        <v>83</v>
      </c>
      <c r="E47" s="8" t="s">
        <v>84</v>
      </c>
      <c r="F47" s="9" t="s">
        <v>174</v>
      </c>
      <c r="G47" s="10">
        <v>61046</v>
      </c>
    </row>
    <row r="48" spans="1:7">
      <c r="A48" s="6" t="s">
        <v>175</v>
      </c>
      <c r="B48" s="6" t="s">
        <v>65</v>
      </c>
      <c r="C48" s="7" t="s">
        <v>82</v>
      </c>
      <c r="D48" s="8" t="s">
        <v>83</v>
      </c>
      <c r="E48" s="8" t="s">
        <v>84</v>
      </c>
      <c r="F48" s="9" t="s">
        <v>176</v>
      </c>
      <c r="G48" s="10">
        <v>61047</v>
      </c>
    </row>
    <row r="49" spans="1:7">
      <c r="A49" s="6" t="s">
        <v>177</v>
      </c>
      <c r="B49" s="6" t="s">
        <v>65</v>
      </c>
      <c r="C49" s="7" t="s">
        <v>82</v>
      </c>
      <c r="D49" s="8" t="s">
        <v>83</v>
      </c>
      <c r="E49" s="8" t="s">
        <v>84</v>
      </c>
      <c r="F49" s="9" t="s">
        <v>178</v>
      </c>
      <c r="G49" s="10">
        <v>61048</v>
      </c>
    </row>
    <row r="50" spans="1:7">
      <c r="A50" s="6" t="s">
        <v>179</v>
      </c>
      <c r="B50" s="6" t="s">
        <v>65</v>
      </c>
      <c r="C50" s="7" t="s">
        <v>82</v>
      </c>
      <c r="D50" s="8" t="s">
        <v>83</v>
      </c>
      <c r="E50" s="8" t="s">
        <v>84</v>
      </c>
      <c r="F50" s="9" t="s">
        <v>180</v>
      </c>
      <c r="G50" s="10">
        <v>61049</v>
      </c>
    </row>
    <row r="51" spans="1:7">
      <c r="A51" s="6" t="s">
        <v>181</v>
      </c>
      <c r="B51" s="6" t="s">
        <v>65</v>
      </c>
      <c r="C51" s="7" t="s">
        <v>82</v>
      </c>
      <c r="D51" s="8" t="s">
        <v>83</v>
      </c>
      <c r="E51" s="8" t="s">
        <v>84</v>
      </c>
      <c r="F51" s="9" t="s">
        <v>182</v>
      </c>
      <c r="G51" s="10">
        <v>61050</v>
      </c>
    </row>
    <row r="52" spans="1:7">
      <c r="A52" s="6" t="s">
        <v>183</v>
      </c>
      <c r="B52" s="6" t="s">
        <v>65</v>
      </c>
      <c r="C52" s="7" t="s">
        <v>82</v>
      </c>
      <c r="D52" s="8" t="s">
        <v>83</v>
      </c>
      <c r="E52" s="8" t="s">
        <v>84</v>
      </c>
      <c r="F52" s="9" t="s">
        <v>184</v>
      </c>
      <c r="G52" s="10">
        <v>61051</v>
      </c>
    </row>
    <row r="53" spans="1:7">
      <c r="A53" s="6" t="s">
        <v>185</v>
      </c>
      <c r="B53" s="6" t="s">
        <v>65</v>
      </c>
      <c r="C53" s="7" t="s">
        <v>82</v>
      </c>
      <c r="D53" s="8" t="s">
        <v>83</v>
      </c>
      <c r="E53" s="8" t="s">
        <v>84</v>
      </c>
      <c r="F53" s="9" t="s">
        <v>186</v>
      </c>
      <c r="G53" s="10">
        <v>61052</v>
      </c>
    </row>
    <row r="54" spans="1:7">
      <c r="A54" s="6" t="s">
        <v>187</v>
      </c>
      <c r="B54" s="6" t="s">
        <v>65</v>
      </c>
      <c r="C54" s="7" t="s">
        <v>82</v>
      </c>
      <c r="D54" s="8" t="s">
        <v>83</v>
      </c>
      <c r="E54" s="8" t="s">
        <v>84</v>
      </c>
      <c r="F54" s="9" t="s">
        <v>188</v>
      </c>
      <c r="G54" s="10">
        <v>61053</v>
      </c>
    </row>
    <row r="55" spans="1:7">
      <c r="A55" s="6" t="s">
        <v>189</v>
      </c>
      <c r="B55" s="6" t="s">
        <v>65</v>
      </c>
      <c r="C55" s="7" t="s">
        <v>82</v>
      </c>
      <c r="D55" s="8" t="s">
        <v>83</v>
      </c>
      <c r="E55" s="8" t="s">
        <v>84</v>
      </c>
      <c r="F55" s="9" t="s">
        <v>190</v>
      </c>
      <c r="G55" s="10">
        <v>61054</v>
      </c>
    </row>
    <row r="56" spans="1:7">
      <c r="A56" s="6" t="s">
        <v>191</v>
      </c>
      <c r="B56" s="6" t="s">
        <v>65</v>
      </c>
      <c r="C56" s="7" t="s">
        <v>82</v>
      </c>
      <c r="D56" s="8" t="s">
        <v>83</v>
      </c>
      <c r="E56" s="8" t="s">
        <v>84</v>
      </c>
      <c r="F56" s="9" t="s">
        <v>192</v>
      </c>
      <c r="G56" s="10">
        <v>61055</v>
      </c>
    </row>
    <row r="57" spans="1:7">
      <c r="A57" s="6" t="s">
        <v>193</v>
      </c>
      <c r="B57" s="6" t="s">
        <v>65</v>
      </c>
      <c r="C57" s="7" t="s">
        <v>82</v>
      </c>
      <c r="D57" s="8" t="s">
        <v>83</v>
      </c>
      <c r="E57" s="8" t="s">
        <v>84</v>
      </c>
      <c r="F57" s="9" t="s">
        <v>194</v>
      </c>
      <c r="G57" s="10">
        <v>61056</v>
      </c>
    </row>
    <row r="58" spans="1:7">
      <c r="A58" s="6" t="s">
        <v>195</v>
      </c>
      <c r="B58" s="6" t="s">
        <v>65</v>
      </c>
      <c r="C58" s="7" t="s">
        <v>82</v>
      </c>
      <c r="D58" s="8" t="s">
        <v>83</v>
      </c>
      <c r="E58" s="8" t="s">
        <v>84</v>
      </c>
      <c r="F58" s="9" t="s">
        <v>196</v>
      </c>
      <c r="G58" s="10">
        <v>61057</v>
      </c>
    </row>
    <row r="59" spans="1:7">
      <c r="A59" s="6" t="s">
        <v>197</v>
      </c>
      <c r="B59" s="6" t="s">
        <v>65</v>
      </c>
      <c r="C59" s="7" t="s">
        <v>82</v>
      </c>
      <c r="D59" s="8" t="s">
        <v>83</v>
      </c>
      <c r="E59" s="8" t="s">
        <v>84</v>
      </c>
      <c r="F59" s="9" t="s">
        <v>198</v>
      </c>
      <c r="G59" s="10">
        <v>61058</v>
      </c>
    </row>
    <row r="60" spans="1:7">
      <c r="A60" s="6" t="s">
        <v>199</v>
      </c>
      <c r="B60" s="6" t="s">
        <v>65</v>
      </c>
      <c r="C60" s="7" t="s">
        <v>82</v>
      </c>
      <c r="D60" s="8" t="s">
        <v>83</v>
      </c>
      <c r="E60" s="8" t="s">
        <v>84</v>
      </c>
      <c r="F60" s="9" t="s">
        <v>200</v>
      </c>
      <c r="G60" s="10">
        <v>61059</v>
      </c>
    </row>
    <row r="61" spans="1:7">
      <c r="A61" s="6" t="s">
        <v>201</v>
      </c>
      <c r="B61" s="6" t="s">
        <v>65</v>
      </c>
      <c r="C61" s="7" t="s">
        <v>82</v>
      </c>
      <c r="D61" s="8" t="s">
        <v>83</v>
      </c>
      <c r="E61" s="8" t="s">
        <v>84</v>
      </c>
      <c r="F61" s="9" t="s">
        <v>202</v>
      </c>
      <c r="G61" s="10">
        <v>61060</v>
      </c>
    </row>
    <row r="62" spans="1:7">
      <c r="A62" s="6" t="s">
        <v>203</v>
      </c>
      <c r="B62" s="6" t="s">
        <v>65</v>
      </c>
      <c r="C62" s="7" t="s">
        <v>82</v>
      </c>
      <c r="D62" s="8" t="s">
        <v>83</v>
      </c>
      <c r="E62" s="8" t="s">
        <v>84</v>
      </c>
      <c r="F62" s="9" t="s">
        <v>84</v>
      </c>
      <c r="G62" s="10">
        <v>61061</v>
      </c>
    </row>
    <row r="63" spans="1:7">
      <c r="A63" s="6" t="s">
        <v>204</v>
      </c>
      <c r="B63" s="6" t="s">
        <v>65</v>
      </c>
      <c r="C63" s="7" t="s">
        <v>82</v>
      </c>
      <c r="D63" s="8" t="s">
        <v>83</v>
      </c>
      <c r="E63" s="8" t="s">
        <v>84</v>
      </c>
      <c r="F63" s="9" t="s">
        <v>205</v>
      </c>
      <c r="G63" s="10">
        <v>61062</v>
      </c>
    </row>
    <row r="64" spans="1:7">
      <c r="A64" s="6" t="s">
        <v>206</v>
      </c>
      <c r="B64" s="6" t="s">
        <v>65</v>
      </c>
      <c r="C64" s="7" t="s">
        <v>82</v>
      </c>
      <c r="D64" s="8" t="s">
        <v>83</v>
      </c>
      <c r="E64" s="8" t="s">
        <v>84</v>
      </c>
      <c r="F64" s="9" t="s">
        <v>207</v>
      </c>
      <c r="G64" s="10">
        <v>61063</v>
      </c>
    </row>
    <row r="65" spans="1:7">
      <c r="A65" s="6" t="s">
        <v>208</v>
      </c>
      <c r="B65" s="6" t="s">
        <v>65</v>
      </c>
      <c r="C65" s="7" t="s">
        <v>82</v>
      </c>
      <c r="D65" s="8" t="s">
        <v>83</v>
      </c>
      <c r="E65" s="8" t="s">
        <v>84</v>
      </c>
      <c r="F65" s="9" t="s">
        <v>209</v>
      </c>
      <c r="G65" s="10">
        <v>61064</v>
      </c>
    </row>
    <row r="66" spans="1:7">
      <c r="A66" s="6" t="s">
        <v>210</v>
      </c>
      <c r="B66" s="6" t="s">
        <v>65</v>
      </c>
      <c r="C66" s="7" t="s">
        <v>82</v>
      </c>
      <c r="D66" s="8" t="s">
        <v>83</v>
      </c>
      <c r="E66" s="8" t="s">
        <v>84</v>
      </c>
      <c r="F66" s="9" t="s">
        <v>211</v>
      </c>
      <c r="G66" s="10">
        <v>61065</v>
      </c>
    </row>
    <row r="67" spans="1:7">
      <c r="A67" s="6" t="s">
        <v>212</v>
      </c>
      <c r="B67" s="6" t="s">
        <v>65</v>
      </c>
      <c r="C67" s="7" t="s">
        <v>82</v>
      </c>
      <c r="D67" s="8" t="s">
        <v>83</v>
      </c>
      <c r="E67" s="8" t="s">
        <v>84</v>
      </c>
      <c r="F67" s="9" t="s">
        <v>213</v>
      </c>
      <c r="G67" s="10">
        <v>61066</v>
      </c>
    </row>
    <row r="68" spans="1:7">
      <c r="A68" s="6" t="s">
        <v>214</v>
      </c>
      <c r="B68" s="6" t="s">
        <v>65</v>
      </c>
      <c r="C68" s="7" t="s">
        <v>82</v>
      </c>
      <c r="D68" s="8" t="s">
        <v>83</v>
      </c>
      <c r="E68" s="8" t="s">
        <v>84</v>
      </c>
      <c r="F68" s="9" t="s">
        <v>215</v>
      </c>
      <c r="G68" s="10">
        <v>61067</v>
      </c>
    </row>
    <row r="69" spans="1:7">
      <c r="A69" s="6" t="s">
        <v>216</v>
      </c>
      <c r="B69" s="6" t="s">
        <v>65</v>
      </c>
      <c r="C69" s="7" t="s">
        <v>82</v>
      </c>
      <c r="D69" s="8" t="s">
        <v>83</v>
      </c>
      <c r="E69" s="8" t="s">
        <v>84</v>
      </c>
      <c r="F69" s="9" t="s">
        <v>217</v>
      </c>
      <c r="G69" s="10">
        <v>61068</v>
      </c>
    </row>
    <row r="70" spans="1:7">
      <c r="A70" s="6" t="s">
        <v>218</v>
      </c>
      <c r="B70" s="6" t="s">
        <v>65</v>
      </c>
      <c r="C70" s="7" t="s">
        <v>82</v>
      </c>
      <c r="D70" s="8" t="s">
        <v>83</v>
      </c>
      <c r="E70" s="8" t="s">
        <v>84</v>
      </c>
      <c r="F70" s="9" t="s">
        <v>219</v>
      </c>
      <c r="G70" s="10">
        <v>61069</v>
      </c>
    </row>
    <row r="71" spans="1:7">
      <c r="A71" s="6" t="s">
        <v>220</v>
      </c>
      <c r="B71" s="6" t="s">
        <v>65</v>
      </c>
      <c r="C71" s="7" t="s">
        <v>82</v>
      </c>
      <c r="D71" s="8" t="s">
        <v>83</v>
      </c>
      <c r="E71" s="8" t="s">
        <v>84</v>
      </c>
      <c r="F71" s="9" t="s">
        <v>221</v>
      </c>
      <c r="G71" s="10">
        <v>61070</v>
      </c>
    </row>
    <row r="72" spans="1:7">
      <c r="A72" s="6" t="s">
        <v>222</v>
      </c>
      <c r="B72" s="6" t="s">
        <v>65</v>
      </c>
      <c r="C72" s="7" t="s">
        <v>82</v>
      </c>
      <c r="D72" s="8" t="s">
        <v>83</v>
      </c>
      <c r="E72" s="8" t="s">
        <v>84</v>
      </c>
      <c r="F72" s="9" t="s">
        <v>223</v>
      </c>
      <c r="G72" s="10">
        <v>61071</v>
      </c>
    </row>
    <row r="73" spans="1:7">
      <c r="A73" s="6" t="s">
        <v>224</v>
      </c>
      <c r="B73" s="6" t="s">
        <v>65</v>
      </c>
      <c r="C73" s="7" t="s">
        <v>82</v>
      </c>
      <c r="D73" s="8" t="s">
        <v>83</v>
      </c>
      <c r="E73" s="8" t="s">
        <v>84</v>
      </c>
      <c r="F73" s="9" t="s">
        <v>225</v>
      </c>
      <c r="G73" s="10">
        <v>61072</v>
      </c>
    </row>
    <row r="74" spans="1:7">
      <c r="A74" s="6" t="s">
        <v>226</v>
      </c>
      <c r="B74" s="6" t="s">
        <v>65</v>
      </c>
      <c r="C74" s="7" t="s">
        <v>82</v>
      </c>
      <c r="D74" s="8" t="s">
        <v>83</v>
      </c>
      <c r="E74" s="8" t="s">
        <v>84</v>
      </c>
      <c r="F74" s="9" t="s">
        <v>227</v>
      </c>
      <c r="G74" s="10">
        <v>61073</v>
      </c>
    </row>
    <row r="75" spans="1:7">
      <c r="A75" s="6" t="s">
        <v>228</v>
      </c>
      <c r="B75" s="6" t="s">
        <v>65</v>
      </c>
      <c r="C75" s="7" t="s">
        <v>82</v>
      </c>
      <c r="D75" s="8" t="s">
        <v>83</v>
      </c>
      <c r="E75" s="8" t="s">
        <v>84</v>
      </c>
      <c r="F75" s="9" t="s">
        <v>229</v>
      </c>
      <c r="G75" s="10">
        <v>61074</v>
      </c>
    </row>
    <row r="76" spans="1:7">
      <c r="A76" s="6" t="s">
        <v>230</v>
      </c>
      <c r="B76" s="6" t="s">
        <v>65</v>
      </c>
      <c r="C76" s="7" t="s">
        <v>82</v>
      </c>
      <c r="D76" s="8" t="s">
        <v>83</v>
      </c>
      <c r="E76" s="8" t="s">
        <v>84</v>
      </c>
      <c r="F76" s="9" t="s">
        <v>231</v>
      </c>
      <c r="G76" s="10">
        <v>61075</v>
      </c>
    </row>
    <row r="77" spans="1:7">
      <c r="A77" s="6" t="s">
        <v>232</v>
      </c>
      <c r="B77" s="6" t="s">
        <v>65</v>
      </c>
      <c r="C77" s="7" t="s">
        <v>82</v>
      </c>
      <c r="D77" s="8" t="s">
        <v>83</v>
      </c>
      <c r="E77" s="8" t="s">
        <v>84</v>
      </c>
      <c r="F77" s="9" t="s">
        <v>233</v>
      </c>
      <c r="G77" s="10">
        <v>61076</v>
      </c>
    </row>
    <row r="78" spans="1:7">
      <c r="A78" s="6" t="s">
        <v>234</v>
      </c>
      <c r="B78" s="6" t="s">
        <v>65</v>
      </c>
      <c r="C78" s="7" t="s">
        <v>82</v>
      </c>
      <c r="D78" s="8" t="s">
        <v>83</v>
      </c>
      <c r="E78" s="8" t="s">
        <v>84</v>
      </c>
      <c r="F78" s="9" t="s">
        <v>235</v>
      </c>
      <c r="G78" s="10">
        <v>61077</v>
      </c>
    </row>
    <row r="79" spans="1:7">
      <c r="A79" s="6" t="s">
        <v>236</v>
      </c>
      <c r="B79" s="6" t="s">
        <v>65</v>
      </c>
      <c r="C79" s="7" t="s">
        <v>82</v>
      </c>
      <c r="D79" s="8" t="s">
        <v>83</v>
      </c>
      <c r="E79" s="8" t="s">
        <v>84</v>
      </c>
      <c r="F79" s="9" t="s">
        <v>237</v>
      </c>
      <c r="G79" s="10">
        <v>61078</v>
      </c>
    </row>
    <row r="80" spans="1:7">
      <c r="A80" s="6" t="s">
        <v>238</v>
      </c>
      <c r="B80" s="6" t="s">
        <v>65</v>
      </c>
      <c r="C80" s="7" t="s">
        <v>82</v>
      </c>
      <c r="D80" s="8" t="s">
        <v>83</v>
      </c>
      <c r="E80" s="8" t="s">
        <v>84</v>
      </c>
      <c r="F80" s="9" t="s">
        <v>239</v>
      </c>
      <c r="G80" s="10">
        <v>61079</v>
      </c>
    </row>
    <row r="81" spans="1:7">
      <c r="A81" s="6" t="s">
        <v>240</v>
      </c>
      <c r="B81" s="6" t="s">
        <v>65</v>
      </c>
      <c r="C81" s="7" t="s">
        <v>82</v>
      </c>
      <c r="D81" s="8" t="s">
        <v>83</v>
      </c>
      <c r="E81" s="8" t="s">
        <v>84</v>
      </c>
      <c r="F81" s="9" t="s">
        <v>241</v>
      </c>
      <c r="G81" s="10">
        <v>61080</v>
      </c>
    </row>
    <row r="82" spans="1:7">
      <c r="A82" s="6" t="s">
        <v>242</v>
      </c>
      <c r="B82" s="6" t="s">
        <v>65</v>
      </c>
      <c r="C82" s="7" t="s">
        <v>82</v>
      </c>
      <c r="D82" s="8" t="s">
        <v>83</v>
      </c>
      <c r="E82" s="8" t="s">
        <v>84</v>
      </c>
      <c r="F82" s="9" t="s">
        <v>243</v>
      </c>
      <c r="G82" s="10">
        <v>61081</v>
      </c>
    </row>
    <row r="83" spans="1:7">
      <c r="A83" s="6" t="s">
        <v>244</v>
      </c>
      <c r="B83" s="6" t="s">
        <v>65</v>
      </c>
      <c r="C83" s="7" t="s">
        <v>82</v>
      </c>
      <c r="D83" s="8" t="s">
        <v>83</v>
      </c>
      <c r="E83" s="8" t="s">
        <v>84</v>
      </c>
      <c r="F83" s="9" t="s">
        <v>245</v>
      </c>
      <c r="G83" s="10">
        <v>61082</v>
      </c>
    </row>
    <row r="84" spans="1:7">
      <c r="A84" s="6" t="s">
        <v>246</v>
      </c>
      <c r="B84" s="6" t="s">
        <v>65</v>
      </c>
      <c r="C84" s="7" t="s">
        <v>82</v>
      </c>
      <c r="D84" s="8" t="s">
        <v>83</v>
      </c>
      <c r="E84" s="8" t="s">
        <v>84</v>
      </c>
      <c r="F84" s="9" t="s">
        <v>247</v>
      </c>
      <c r="G84" s="10">
        <v>61083</v>
      </c>
    </row>
    <row r="85" spans="1:7">
      <c r="A85" s="6" t="s">
        <v>248</v>
      </c>
      <c r="B85" s="6" t="s">
        <v>65</v>
      </c>
      <c r="C85" s="7" t="s">
        <v>82</v>
      </c>
      <c r="D85" s="8" t="s">
        <v>83</v>
      </c>
      <c r="E85" s="8" t="s">
        <v>84</v>
      </c>
      <c r="F85" s="9" t="s">
        <v>249</v>
      </c>
      <c r="G85" s="10">
        <v>61084</v>
      </c>
    </row>
    <row r="86" spans="1:7">
      <c r="A86" s="6" t="s">
        <v>250</v>
      </c>
      <c r="B86" s="6" t="s">
        <v>65</v>
      </c>
      <c r="C86" s="7" t="s">
        <v>82</v>
      </c>
      <c r="D86" s="8" t="s">
        <v>83</v>
      </c>
      <c r="E86" s="8" t="s">
        <v>84</v>
      </c>
      <c r="F86" s="9" t="s">
        <v>251</v>
      </c>
      <c r="G86" s="10">
        <v>61085</v>
      </c>
    </row>
    <row r="87" spans="1:7">
      <c r="A87" s="6" t="s">
        <v>252</v>
      </c>
      <c r="B87" s="6" t="s">
        <v>65</v>
      </c>
      <c r="C87" s="7" t="s">
        <v>82</v>
      </c>
      <c r="D87" s="8" t="s">
        <v>83</v>
      </c>
      <c r="E87" s="8" t="s">
        <v>84</v>
      </c>
      <c r="F87" s="9" t="s">
        <v>253</v>
      </c>
      <c r="G87" s="10">
        <v>61086</v>
      </c>
    </row>
    <row r="88" spans="1:7">
      <c r="A88" s="6" t="s">
        <v>254</v>
      </c>
      <c r="B88" s="6" t="s">
        <v>65</v>
      </c>
      <c r="C88" s="7" t="s">
        <v>82</v>
      </c>
      <c r="D88" s="8" t="s">
        <v>83</v>
      </c>
      <c r="E88" s="8" t="s">
        <v>84</v>
      </c>
      <c r="F88" s="9" t="s">
        <v>255</v>
      </c>
      <c r="G88" s="10">
        <v>61087</v>
      </c>
    </row>
    <row r="89" spans="1:7">
      <c r="A89" s="6" t="s">
        <v>256</v>
      </c>
      <c r="B89" s="6" t="s">
        <v>65</v>
      </c>
      <c r="C89" s="7" t="s">
        <v>82</v>
      </c>
      <c r="D89" s="8" t="s">
        <v>83</v>
      </c>
      <c r="E89" s="8" t="s">
        <v>84</v>
      </c>
      <c r="F89" s="9" t="s">
        <v>257</v>
      </c>
      <c r="G89" s="10">
        <v>61088</v>
      </c>
    </row>
    <row r="90" spans="1:7">
      <c r="A90" s="6" t="s">
        <v>258</v>
      </c>
      <c r="B90" s="6" t="s">
        <v>65</v>
      </c>
      <c r="C90" s="7" t="s">
        <v>82</v>
      </c>
      <c r="D90" s="8" t="s">
        <v>83</v>
      </c>
      <c r="E90" s="8" t="s">
        <v>84</v>
      </c>
      <c r="F90" s="9" t="s">
        <v>259</v>
      </c>
      <c r="G90" s="10">
        <v>61089</v>
      </c>
    </row>
    <row r="91" spans="1:7">
      <c r="A91" s="6" t="s">
        <v>260</v>
      </c>
      <c r="B91" s="6" t="s">
        <v>65</v>
      </c>
      <c r="C91" s="7" t="s">
        <v>82</v>
      </c>
      <c r="D91" s="8" t="s">
        <v>83</v>
      </c>
      <c r="E91" s="8" t="s">
        <v>84</v>
      </c>
      <c r="F91" s="9" t="s">
        <v>261</v>
      </c>
      <c r="G91" s="10">
        <v>61090</v>
      </c>
    </row>
    <row r="92" spans="1:7">
      <c r="A92" s="6" t="s">
        <v>262</v>
      </c>
      <c r="B92" s="6" t="s">
        <v>65</v>
      </c>
      <c r="C92" s="7" t="s">
        <v>82</v>
      </c>
      <c r="D92" s="8" t="s">
        <v>83</v>
      </c>
      <c r="E92" s="8" t="s">
        <v>84</v>
      </c>
      <c r="F92" s="9" t="s">
        <v>263</v>
      </c>
      <c r="G92" s="10">
        <v>61091</v>
      </c>
    </row>
    <row r="93" spans="1:7">
      <c r="A93" s="6" t="s">
        <v>264</v>
      </c>
      <c r="B93" s="6" t="s">
        <v>65</v>
      </c>
      <c r="C93" s="7" t="s">
        <v>82</v>
      </c>
      <c r="D93" s="8" t="s">
        <v>83</v>
      </c>
      <c r="E93" s="8" t="s">
        <v>84</v>
      </c>
      <c r="F93" s="9" t="s">
        <v>265</v>
      </c>
      <c r="G93" s="10">
        <v>61092</v>
      </c>
    </row>
    <row r="94" spans="1:7">
      <c r="A94" s="6" t="s">
        <v>266</v>
      </c>
      <c r="B94" s="6" t="s">
        <v>65</v>
      </c>
      <c r="C94" s="7" t="s">
        <v>82</v>
      </c>
      <c r="D94" s="8" t="s">
        <v>83</v>
      </c>
      <c r="E94" s="8" t="s">
        <v>84</v>
      </c>
      <c r="F94" s="9" t="s">
        <v>267</v>
      </c>
      <c r="G94" s="10">
        <v>61093</v>
      </c>
    </row>
    <row r="95" spans="1:7">
      <c r="A95" s="6" t="s">
        <v>268</v>
      </c>
      <c r="B95" s="6" t="s">
        <v>65</v>
      </c>
      <c r="C95" s="7" t="s">
        <v>82</v>
      </c>
      <c r="D95" s="8" t="s">
        <v>83</v>
      </c>
      <c r="E95" s="8" t="s">
        <v>84</v>
      </c>
      <c r="F95" s="9" t="s">
        <v>269</v>
      </c>
      <c r="G95" s="10">
        <v>61094</v>
      </c>
    </row>
    <row r="96" spans="1:7">
      <c r="A96" s="6" t="s">
        <v>270</v>
      </c>
      <c r="B96" s="6" t="s">
        <v>65</v>
      </c>
      <c r="C96" s="7" t="s">
        <v>82</v>
      </c>
      <c r="D96" s="8" t="s">
        <v>83</v>
      </c>
      <c r="E96" s="8" t="s">
        <v>84</v>
      </c>
      <c r="F96" s="9" t="s">
        <v>271</v>
      </c>
      <c r="G96" s="10">
        <v>61095</v>
      </c>
    </row>
    <row r="97" spans="1:7">
      <c r="A97" s="6" t="s">
        <v>272</v>
      </c>
      <c r="B97" s="6" t="s">
        <v>65</v>
      </c>
      <c r="C97" s="7" t="s">
        <v>82</v>
      </c>
      <c r="D97" s="8" t="s">
        <v>83</v>
      </c>
      <c r="E97" s="8" t="s">
        <v>84</v>
      </c>
      <c r="F97" s="9" t="s">
        <v>273</v>
      </c>
      <c r="G97" s="10">
        <v>61096</v>
      </c>
    </row>
    <row r="98" spans="1:7">
      <c r="A98" s="6" t="s">
        <v>274</v>
      </c>
      <c r="B98" s="6" t="s">
        <v>65</v>
      </c>
      <c r="C98" s="7" t="s">
        <v>82</v>
      </c>
      <c r="D98" s="8" t="s">
        <v>83</v>
      </c>
      <c r="E98" s="8" t="s">
        <v>84</v>
      </c>
      <c r="F98" s="9" t="s">
        <v>275</v>
      </c>
      <c r="G98" s="10">
        <v>61097</v>
      </c>
    </row>
    <row r="99" spans="1:7">
      <c r="A99" s="6" t="s">
        <v>276</v>
      </c>
      <c r="B99" s="6" t="s">
        <v>65</v>
      </c>
      <c r="C99" s="7" t="s">
        <v>82</v>
      </c>
      <c r="D99" s="8" t="s">
        <v>83</v>
      </c>
      <c r="E99" s="8" t="s">
        <v>84</v>
      </c>
      <c r="F99" s="9" t="s">
        <v>277</v>
      </c>
      <c r="G99" s="10">
        <v>61098</v>
      </c>
    </row>
    <row r="100" spans="1:7">
      <c r="A100" s="6" t="s">
        <v>278</v>
      </c>
      <c r="B100" s="6" t="s">
        <v>65</v>
      </c>
      <c r="C100" s="7" t="s">
        <v>82</v>
      </c>
      <c r="D100" s="8" t="s">
        <v>83</v>
      </c>
      <c r="E100" s="8" t="s">
        <v>84</v>
      </c>
      <c r="F100" s="9" t="s">
        <v>279</v>
      </c>
      <c r="G100" s="10">
        <v>61099</v>
      </c>
    </row>
    <row r="101" spans="1:7">
      <c r="A101" s="6" t="s">
        <v>280</v>
      </c>
      <c r="B101" s="6" t="s">
        <v>65</v>
      </c>
      <c r="C101" s="7" t="s">
        <v>82</v>
      </c>
      <c r="D101" s="8" t="s">
        <v>83</v>
      </c>
      <c r="E101" s="8" t="s">
        <v>84</v>
      </c>
      <c r="F101" s="9" t="s">
        <v>281</v>
      </c>
      <c r="G101" s="10">
        <v>61100</v>
      </c>
    </row>
    <row r="102" spans="1:7">
      <c r="A102" s="6" t="s">
        <v>282</v>
      </c>
      <c r="B102" s="6" t="s">
        <v>65</v>
      </c>
      <c r="C102" s="7" t="s">
        <v>82</v>
      </c>
      <c r="D102" s="8" t="s">
        <v>83</v>
      </c>
      <c r="E102" s="8" t="s">
        <v>84</v>
      </c>
      <c r="F102" s="9" t="s">
        <v>283</v>
      </c>
      <c r="G102" s="10">
        <v>61101</v>
      </c>
    </row>
    <row r="103" spans="1:7">
      <c r="A103" s="6" t="s">
        <v>284</v>
      </c>
      <c r="B103" s="6" t="s">
        <v>65</v>
      </c>
      <c r="C103" s="7" t="s">
        <v>82</v>
      </c>
      <c r="D103" s="8" t="s">
        <v>83</v>
      </c>
      <c r="E103" s="8" t="s">
        <v>84</v>
      </c>
      <c r="F103" s="9" t="s">
        <v>285</v>
      </c>
      <c r="G103" s="10">
        <v>61102</v>
      </c>
    </row>
    <row r="104" spans="1:7">
      <c r="A104" s="6" t="s">
        <v>286</v>
      </c>
      <c r="B104" s="6" t="s">
        <v>65</v>
      </c>
      <c r="C104" s="7" t="s">
        <v>82</v>
      </c>
      <c r="D104" s="8" t="s">
        <v>83</v>
      </c>
      <c r="E104" s="8" t="s">
        <v>84</v>
      </c>
      <c r="F104" s="9" t="s">
        <v>287</v>
      </c>
      <c r="G104" s="10">
        <v>61103</v>
      </c>
    </row>
    <row r="105" spans="1:7">
      <c r="A105" s="6" t="s">
        <v>288</v>
      </c>
      <c r="B105" s="6" t="s">
        <v>65</v>
      </c>
      <c r="C105" s="7" t="s">
        <v>82</v>
      </c>
      <c r="D105" s="8" t="s">
        <v>83</v>
      </c>
      <c r="E105" s="8" t="s">
        <v>84</v>
      </c>
      <c r="F105" s="9" t="s">
        <v>289</v>
      </c>
      <c r="G105" s="10">
        <v>61104</v>
      </c>
    </row>
    <row r="106" spans="1:7">
      <c r="A106" s="6" t="s">
        <v>290</v>
      </c>
      <c r="B106" s="6" t="s">
        <v>65</v>
      </c>
      <c r="C106" s="7" t="s">
        <v>291</v>
      </c>
      <c r="D106" s="8" t="s">
        <v>83</v>
      </c>
      <c r="E106" s="8" t="s">
        <v>205</v>
      </c>
      <c r="F106" s="9" t="s">
        <v>85</v>
      </c>
      <c r="G106" s="10">
        <v>62001</v>
      </c>
    </row>
    <row r="107" spans="1:7">
      <c r="A107" s="6" t="s">
        <v>292</v>
      </c>
      <c r="B107" s="6" t="s">
        <v>65</v>
      </c>
      <c r="C107" s="7" t="s">
        <v>291</v>
      </c>
      <c r="D107" s="8" t="s">
        <v>83</v>
      </c>
      <c r="E107" s="8" t="s">
        <v>205</v>
      </c>
      <c r="F107" s="9" t="s">
        <v>87</v>
      </c>
      <c r="G107" s="10">
        <v>62002</v>
      </c>
    </row>
    <row r="108" spans="1:7">
      <c r="A108" s="6" t="s">
        <v>293</v>
      </c>
      <c r="B108" s="6" t="s">
        <v>65</v>
      </c>
      <c r="C108" s="7" t="s">
        <v>291</v>
      </c>
      <c r="D108" s="8" t="s">
        <v>83</v>
      </c>
      <c r="E108" s="8" t="s">
        <v>205</v>
      </c>
      <c r="F108" s="9" t="s">
        <v>89</v>
      </c>
      <c r="G108" s="10">
        <v>62003</v>
      </c>
    </row>
    <row r="109" spans="1:7">
      <c r="A109" s="6" t="s">
        <v>294</v>
      </c>
      <c r="B109" s="6" t="s">
        <v>65</v>
      </c>
      <c r="C109" s="7" t="s">
        <v>291</v>
      </c>
      <c r="D109" s="8" t="s">
        <v>83</v>
      </c>
      <c r="E109" s="8" t="s">
        <v>205</v>
      </c>
      <c r="F109" s="9" t="s">
        <v>91</v>
      </c>
      <c r="G109" s="10">
        <v>62004</v>
      </c>
    </row>
    <row r="110" spans="1:7">
      <c r="A110" s="6" t="s">
        <v>295</v>
      </c>
      <c r="B110" s="6" t="s">
        <v>65</v>
      </c>
      <c r="C110" s="7" t="s">
        <v>291</v>
      </c>
      <c r="D110" s="8" t="s">
        <v>83</v>
      </c>
      <c r="E110" s="8" t="s">
        <v>205</v>
      </c>
      <c r="F110" s="9" t="s">
        <v>93</v>
      </c>
      <c r="G110" s="10">
        <v>62005</v>
      </c>
    </row>
    <row r="111" spans="1:7">
      <c r="A111" s="6" t="s">
        <v>296</v>
      </c>
      <c r="B111" s="6" t="s">
        <v>65</v>
      </c>
      <c r="C111" s="7" t="s">
        <v>291</v>
      </c>
      <c r="D111" s="8" t="s">
        <v>83</v>
      </c>
      <c r="E111" s="8" t="s">
        <v>205</v>
      </c>
      <c r="F111" s="9" t="s">
        <v>95</v>
      </c>
      <c r="G111" s="10">
        <v>62006</v>
      </c>
    </row>
    <row r="112" spans="1:7">
      <c r="A112" s="6" t="s">
        <v>297</v>
      </c>
      <c r="B112" s="6" t="s">
        <v>65</v>
      </c>
      <c r="C112" s="7" t="s">
        <v>291</v>
      </c>
      <c r="D112" s="8" t="s">
        <v>83</v>
      </c>
      <c r="E112" s="8" t="s">
        <v>205</v>
      </c>
      <c r="F112" s="9" t="s">
        <v>97</v>
      </c>
      <c r="G112" s="10">
        <v>62007</v>
      </c>
    </row>
    <row r="113" spans="1:7">
      <c r="A113" s="6" t="s">
        <v>291</v>
      </c>
      <c r="B113" s="6" t="s">
        <v>65</v>
      </c>
      <c r="C113" s="7" t="s">
        <v>291</v>
      </c>
      <c r="D113" s="8" t="s">
        <v>83</v>
      </c>
      <c r="E113" s="8" t="s">
        <v>205</v>
      </c>
      <c r="F113" s="9" t="s">
        <v>99</v>
      </c>
      <c r="G113" s="10">
        <v>62008</v>
      </c>
    </row>
    <row r="114" spans="1:7">
      <c r="A114" s="6" t="s">
        <v>298</v>
      </c>
      <c r="B114" s="6" t="s">
        <v>65</v>
      </c>
      <c r="C114" s="7" t="s">
        <v>291</v>
      </c>
      <c r="D114" s="8" t="s">
        <v>83</v>
      </c>
      <c r="E114" s="8" t="s">
        <v>205</v>
      </c>
      <c r="F114" s="9" t="s">
        <v>101</v>
      </c>
      <c r="G114" s="10">
        <v>62009</v>
      </c>
    </row>
    <row r="115" spans="1:7">
      <c r="A115" s="6" t="s">
        <v>299</v>
      </c>
      <c r="B115" s="6" t="s">
        <v>65</v>
      </c>
      <c r="C115" s="7" t="s">
        <v>291</v>
      </c>
      <c r="D115" s="8" t="s">
        <v>83</v>
      </c>
      <c r="E115" s="8" t="s">
        <v>205</v>
      </c>
      <c r="F115" s="9" t="s">
        <v>103</v>
      </c>
      <c r="G115" s="10">
        <v>62010</v>
      </c>
    </row>
    <row r="116" spans="1:7">
      <c r="A116" s="6" t="s">
        <v>300</v>
      </c>
      <c r="B116" s="6" t="s">
        <v>65</v>
      </c>
      <c r="C116" s="7" t="s">
        <v>291</v>
      </c>
      <c r="D116" s="8" t="s">
        <v>83</v>
      </c>
      <c r="E116" s="8" t="s">
        <v>205</v>
      </c>
      <c r="F116" s="9" t="s">
        <v>105</v>
      </c>
      <c r="G116" s="10">
        <v>62011</v>
      </c>
    </row>
    <row r="117" spans="1:7">
      <c r="A117" s="6" t="s">
        <v>301</v>
      </c>
      <c r="B117" s="6" t="s">
        <v>65</v>
      </c>
      <c r="C117" s="7" t="s">
        <v>291</v>
      </c>
      <c r="D117" s="8" t="s">
        <v>83</v>
      </c>
      <c r="E117" s="8" t="s">
        <v>205</v>
      </c>
      <c r="F117" s="9" t="s">
        <v>107</v>
      </c>
      <c r="G117" s="10">
        <v>62012</v>
      </c>
    </row>
    <row r="118" spans="1:7">
      <c r="A118" s="6" t="s">
        <v>302</v>
      </c>
      <c r="B118" s="6" t="s">
        <v>65</v>
      </c>
      <c r="C118" s="7" t="s">
        <v>291</v>
      </c>
      <c r="D118" s="8" t="s">
        <v>83</v>
      </c>
      <c r="E118" s="8" t="s">
        <v>205</v>
      </c>
      <c r="F118" s="9" t="s">
        <v>109</v>
      </c>
      <c r="G118" s="10">
        <v>62013</v>
      </c>
    </row>
    <row r="119" spans="1:7">
      <c r="A119" s="6" t="s">
        <v>303</v>
      </c>
      <c r="B119" s="6" t="s">
        <v>65</v>
      </c>
      <c r="C119" s="7" t="s">
        <v>291</v>
      </c>
      <c r="D119" s="8" t="s">
        <v>83</v>
      </c>
      <c r="E119" s="8" t="s">
        <v>205</v>
      </c>
      <c r="F119" s="9" t="s">
        <v>111</v>
      </c>
      <c r="G119" s="10">
        <v>62014</v>
      </c>
    </row>
    <row r="120" spans="1:7">
      <c r="A120" s="6" t="s">
        <v>304</v>
      </c>
      <c r="B120" s="6" t="s">
        <v>65</v>
      </c>
      <c r="C120" s="7" t="s">
        <v>291</v>
      </c>
      <c r="D120" s="8" t="s">
        <v>83</v>
      </c>
      <c r="E120" s="8" t="s">
        <v>205</v>
      </c>
      <c r="F120" s="9" t="s">
        <v>113</v>
      </c>
      <c r="G120" s="10">
        <v>62015</v>
      </c>
    </row>
    <row r="121" spans="1:7">
      <c r="A121" s="6" t="s">
        <v>305</v>
      </c>
      <c r="B121" s="6" t="s">
        <v>65</v>
      </c>
      <c r="C121" s="7" t="s">
        <v>291</v>
      </c>
      <c r="D121" s="8" t="s">
        <v>83</v>
      </c>
      <c r="E121" s="8" t="s">
        <v>205</v>
      </c>
      <c r="F121" s="9" t="s">
        <v>115</v>
      </c>
      <c r="G121" s="10">
        <v>62016</v>
      </c>
    </row>
    <row r="122" spans="1:7">
      <c r="A122" s="6" t="s">
        <v>306</v>
      </c>
      <c r="B122" s="6" t="s">
        <v>65</v>
      </c>
      <c r="C122" s="7" t="s">
        <v>291</v>
      </c>
      <c r="D122" s="8" t="s">
        <v>83</v>
      </c>
      <c r="E122" s="8" t="s">
        <v>205</v>
      </c>
      <c r="F122" s="9" t="s">
        <v>117</v>
      </c>
      <c r="G122" s="10">
        <v>62017</v>
      </c>
    </row>
    <row r="123" spans="1:7">
      <c r="A123" s="6" t="s">
        <v>307</v>
      </c>
      <c r="B123" s="6" t="s">
        <v>65</v>
      </c>
      <c r="C123" s="7" t="s">
        <v>291</v>
      </c>
      <c r="D123" s="8" t="s">
        <v>83</v>
      </c>
      <c r="E123" s="8" t="s">
        <v>205</v>
      </c>
      <c r="F123" s="9" t="s">
        <v>119</v>
      </c>
      <c r="G123" s="10">
        <v>62018</v>
      </c>
    </row>
    <row r="124" spans="1:7">
      <c r="A124" s="6" t="s">
        <v>308</v>
      </c>
      <c r="B124" s="6" t="s">
        <v>65</v>
      </c>
      <c r="C124" s="7" t="s">
        <v>291</v>
      </c>
      <c r="D124" s="8" t="s">
        <v>83</v>
      </c>
      <c r="E124" s="8" t="s">
        <v>205</v>
      </c>
      <c r="F124" s="9" t="s">
        <v>121</v>
      </c>
      <c r="G124" s="10">
        <v>62019</v>
      </c>
    </row>
    <row r="125" spans="1:7">
      <c r="A125" s="6" t="s">
        <v>309</v>
      </c>
      <c r="B125" s="6" t="s">
        <v>65</v>
      </c>
      <c r="C125" s="7" t="s">
        <v>291</v>
      </c>
      <c r="D125" s="8" t="s">
        <v>83</v>
      </c>
      <c r="E125" s="8" t="s">
        <v>205</v>
      </c>
      <c r="F125" s="9" t="s">
        <v>123</v>
      </c>
      <c r="G125" s="10">
        <v>62020</v>
      </c>
    </row>
    <row r="126" spans="1:7">
      <c r="A126" s="6" t="s">
        <v>310</v>
      </c>
      <c r="B126" s="6" t="s">
        <v>65</v>
      </c>
      <c r="C126" s="7" t="s">
        <v>291</v>
      </c>
      <c r="D126" s="8" t="s">
        <v>83</v>
      </c>
      <c r="E126" s="8" t="s">
        <v>205</v>
      </c>
      <c r="F126" s="9" t="s">
        <v>125</v>
      </c>
      <c r="G126" s="10">
        <v>62021</v>
      </c>
    </row>
    <row r="127" spans="1:7">
      <c r="A127" s="6" t="s">
        <v>311</v>
      </c>
      <c r="B127" s="6" t="s">
        <v>65</v>
      </c>
      <c r="C127" s="7" t="s">
        <v>291</v>
      </c>
      <c r="D127" s="8" t="s">
        <v>83</v>
      </c>
      <c r="E127" s="8" t="s">
        <v>205</v>
      </c>
      <c r="F127" s="9" t="s">
        <v>126</v>
      </c>
      <c r="G127" s="10">
        <v>62022</v>
      </c>
    </row>
    <row r="128" spans="1:7">
      <c r="A128" s="6" t="s">
        <v>312</v>
      </c>
      <c r="B128" s="6" t="s">
        <v>65</v>
      </c>
      <c r="C128" s="7" t="s">
        <v>291</v>
      </c>
      <c r="D128" s="8" t="s">
        <v>83</v>
      </c>
      <c r="E128" s="8" t="s">
        <v>205</v>
      </c>
      <c r="F128" s="9" t="s">
        <v>128</v>
      </c>
      <c r="G128" s="10">
        <v>62023</v>
      </c>
    </row>
    <row r="129" spans="1:7">
      <c r="A129" s="6" t="s">
        <v>313</v>
      </c>
      <c r="B129" s="6" t="s">
        <v>65</v>
      </c>
      <c r="C129" s="7" t="s">
        <v>291</v>
      </c>
      <c r="D129" s="8" t="s">
        <v>83</v>
      </c>
      <c r="E129" s="8" t="s">
        <v>205</v>
      </c>
      <c r="F129" s="9" t="s">
        <v>130</v>
      </c>
      <c r="G129" s="10">
        <v>62024</v>
      </c>
    </row>
    <row r="130" spans="1:7">
      <c r="A130" s="6" t="s">
        <v>314</v>
      </c>
      <c r="B130" s="6" t="s">
        <v>65</v>
      </c>
      <c r="C130" s="7" t="s">
        <v>291</v>
      </c>
      <c r="D130" s="8" t="s">
        <v>83</v>
      </c>
      <c r="E130" s="8" t="s">
        <v>205</v>
      </c>
      <c r="F130" s="9" t="s">
        <v>132</v>
      </c>
      <c r="G130" s="10">
        <v>62025</v>
      </c>
    </row>
    <row r="131" spans="1:7">
      <c r="A131" s="6" t="s">
        <v>315</v>
      </c>
      <c r="B131" s="6" t="s">
        <v>65</v>
      </c>
      <c r="C131" s="7" t="s">
        <v>291</v>
      </c>
      <c r="D131" s="8" t="s">
        <v>83</v>
      </c>
      <c r="E131" s="8" t="s">
        <v>205</v>
      </c>
      <c r="F131" s="9" t="s">
        <v>134</v>
      </c>
      <c r="G131" s="10">
        <v>62026</v>
      </c>
    </row>
    <row r="132" spans="1:7">
      <c r="A132" s="6" t="s">
        <v>316</v>
      </c>
      <c r="B132" s="6" t="s">
        <v>65</v>
      </c>
      <c r="C132" s="7" t="s">
        <v>291</v>
      </c>
      <c r="D132" s="8" t="s">
        <v>83</v>
      </c>
      <c r="E132" s="8" t="s">
        <v>205</v>
      </c>
      <c r="F132" s="9" t="s">
        <v>136</v>
      </c>
      <c r="G132" s="10">
        <v>62027</v>
      </c>
    </row>
    <row r="133" spans="1:7">
      <c r="A133" s="6" t="s">
        <v>317</v>
      </c>
      <c r="B133" s="6" t="s">
        <v>65</v>
      </c>
      <c r="C133" s="7" t="s">
        <v>291</v>
      </c>
      <c r="D133" s="8" t="s">
        <v>83</v>
      </c>
      <c r="E133" s="8" t="s">
        <v>205</v>
      </c>
      <c r="F133" s="9" t="s">
        <v>138</v>
      </c>
      <c r="G133" s="10">
        <v>62028</v>
      </c>
    </row>
    <row r="134" spans="1:7">
      <c r="A134" s="6" t="s">
        <v>318</v>
      </c>
      <c r="B134" s="6" t="s">
        <v>65</v>
      </c>
      <c r="C134" s="7" t="s">
        <v>291</v>
      </c>
      <c r="D134" s="8" t="s">
        <v>83</v>
      </c>
      <c r="E134" s="8" t="s">
        <v>205</v>
      </c>
      <c r="F134" s="9" t="s">
        <v>140</v>
      </c>
      <c r="G134" s="10">
        <v>62029</v>
      </c>
    </row>
    <row r="135" spans="1:7">
      <c r="A135" s="6" t="s">
        <v>319</v>
      </c>
      <c r="B135" s="6" t="s">
        <v>65</v>
      </c>
      <c r="C135" s="7" t="s">
        <v>291</v>
      </c>
      <c r="D135" s="8" t="s">
        <v>83</v>
      </c>
      <c r="E135" s="8" t="s">
        <v>205</v>
      </c>
      <c r="F135" s="9" t="s">
        <v>142</v>
      </c>
      <c r="G135" s="10">
        <v>62030</v>
      </c>
    </row>
    <row r="136" spans="1:7">
      <c r="A136" s="6" t="s">
        <v>320</v>
      </c>
      <c r="B136" s="6" t="s">
        <v>65</v>
      </c>
      <c r="C136" s="7" t="s">
        <v>291</v>
      </c>
      <c r="D136" s="8" t="s">
        <v>83</v>
      </c>
      <c r="E136" s="8" t="s">
        <v>205</v>
      </c>
      <c r="F136" s="9" t="s">
        <v>144</v>
      </c>
      <c r="G136" s="10">
        <v>62031</v>
      </c>
    </row>
    <row r="137" spans="1:7">
      <c r="A137" s="6" t="s">
        <v>321</v>
      </c>
      <c r="B137" s="6" t="s">
        <v>65</v>
      </c>
      <c r="C137" s="7" t="s">
        <v>291</v>
      </c>
      <c r="D137" s="8" t="s">
        <v>83</v>
      </c>
      <c r="E137" s="8" t="s">
        <v>205</v>
      </c>
      <c r="F137" s="9" t="s">
        <v>146</v>
      </c>
      <c r="G137" s="10">
        <v>62032</v>
      </c>
    </row>
    <row r="138" spans="1:7">
      <c r="A138" s="6" t="s">
        <v>322</v>
      </c>
      <c r="B138" s="6" t="s">
        <v>65</v>
      </c>
      <c r="C138" s="7" t="s">
        <v>291</v>
      </c>
      <c r="D138" s="8" t="s">
        <v>83</v>
      </c>
      <c r="E138" s="8" t="s">
        <v>205</v>
      </c>
      <c r="F138" s="9" t="s">
        <v>148</v>
      </c>
      <c r="G138" s="10">
        <v>62033</v>
      </c>
    </row>
    <row r="139" spans="1:7">
      <c r="A139" s="6" t="s">
        <v>323</v>
      </c>
      <c r="B139" s="6" t="s">
        <v>65</v>
      </c>
      <c r="C139" s="7" t="s">
        <v>291</v>
      </c>
      <c r="D139" s="8" t="s">
        <v>83</v>
      </c>
      <c r="E139" s="8" t="s">
        <v>205</v>
      </c>
      <c r="F139" s="9" t="s">
        <v>150</v>
      </c>
      <c r="G139" s="10">
        <v>62034</v>
      </c>
    </row>
    <row r="140" spans="1:7">
      <c r="A140" s="6" t="s">
        <v>324</v>
      </c>
      <c r="B140" s="6" t="s">
        <v>65</v>
      </c>
      <c r="C140" s="7" t="s">
        <v>291</v>
      </c>
      <c r="D140" s="8" t="s">
        <v>83</v>
      </c>
      <c r="E140" s="8" t="s">
        <v>205</v>
      </c>
      <c r="F140" s="9" t="s">
        <v>152</v>
      </c>
      <c r="G140" s="10">
        <v>62035</v>
      </c>
    </row>
    <row r="141" spans="1:7">
      <c r="A141" s="6" t="s">
        <v>325</v>
      </c>
      <c r="B141" s="6" t="s">
        <v>65</v>
      </c>
      <c r="C141" s="7" t="s">
        <v>291</v>
      </c>
      <c r="D141" s="8" t="s">
        <v>83</v>
      </c>
      <c r="E141" s="8" t="s">
        <v>205</v>
      </c>
      <c r="F141" s="9" t="s">
        <v>154</v>
      </c>
      <c r="G141" s="10">
        <v>62036</v>
      </c>
    </row>
    <row r="142" spans="1:7">
      <c r="A142" s="6" t="s">
        <v>326</v>
      </c>
      <c r="B142" s="6" t="s">
        <v>65</v>
      </c>
      <c r="C142" s="7" t="s">
        <v>291</v>
      </c>
      <c r="D142" s="8" t="s">
        <v>83</v>
      </c>
      <c r="E142" s="8" t="s">
        <v>205</v>
      </c>
      <c r="F142" s="9" t="s">
        <v>156</v>
      </c>
      <c r="G142" s="10">
        <v>62037</v>
      </c>
    </row>
    <row r="143" spans="1:7">
      <c r="A143" s="6" t="s">
        <v>327</v>
      </c>
      <c r="B143" s="6" t="s">
        <v>65</v>
      </c>
      <c r="C143" s="7" t="s">
        <v>291</v>
      </c>
      <c r="D143" s="8" t="s">
        <v>83</v>
      </c>
      <c r="E143" s="8" t="s">
        <v>205</v>
      </c>
      <c r="F143" s="9" t="s">
        <v>158</v>
      </c>
      <c r="G143" s="10">
        <v>62038</v>
      </c>
    </row>
    <row r="144" spans="1:7">
      <c r="A144" s="6" t="s">
        <v>328</v>
      </c>
      <c r="B144" s="6" t="s">
        <v>65</v>
      </c>
      <c r="C144" s="7" t="s">
        <v>291</v>
      </c>
      <c r="D144" s="8" t="s">
        <v>83</v>
      </c>
      <c r="E144" s="8" t="s">
        <v>205</v>
      </c>
      <c r="F144" s="9" t="s">
        <v>160</v>
      </c>
      <c r="G144" s="10">
        <v>62039</v>
      </c>
    </row>
    <row r="145" spans="1:7">
      <c r="A145" s="6" t="s">
        <v>329</v>
      </c>
      <c r="B145" s="6" t="s">
        <v>65</v>
      </c>
      <c r="C145" s="7" t="s">
        <v>291</v>
      </c>
      <c r="D145" s="8" t="s">
        <v>83</v>
      </c>
      <c r="E145" s="8" t="s">
        <v>205</v>
      </c>
      <c r="F145" s="9" t="s">
        <v>162</v>
      </c>
      <c r="G145" s="10">
        <v>62040</v>
      </c>
    </row>
    <row r="146" spans="1:7">
      <c r="A146" s="6" t="s">
        <v>330</v>
      </c>
      <c r="B146" s="6" t="s">
        <v>65</v>
      </c>
      <c r="C146" s="7" t="s">
        <v>291</v>
      </c>
      <c r="D146" s="8" t="s">
        <v>83</v>
      </c>
      <c r="E146" s="8" t="s">
        <v>205</v>
      </c>
      <c r="F146" s="9" t="s">
        <v>164</v>
      </c>
      <c r="G146" s="10">
        <v>62041</v>
      </c>
    </row>
    <row r="147" spans="1:7">
      <c r="A147" s="6" t="s">
        <v>331</v>
      </c>
      <c r="B147" s="6" t="s">
        <v>65</v>
      </c>
      <c r="C147" s="7" t="s">
        <v>291</v>
      </c>
      <c r="D147" s="8" t="s">
        <v>83</v>
      </c>
      <c r="E147" s="8" t="s">
        <v>205</v>
      </c>
      <c r="F147" s="9" t="s">
        <v>166</v>
      </c>
      <c r="G147" s="10">
        <v>62042</v>
      </c>
    </row>
    <row r="148" spans="1:7">
      <c r="A148" s="6" t="s">
        <v>332</v>
      </c>
      <c r="B148" s="6" t="s">
        <v>65</v>
      </c>
      <c r="C148" s="7" t="s">
        <v>291</v>
      </c>
      <c r="D148" s="8" t="s">
        <v>83</v>
      </c>
      <c r="E148" s="8" t="s">
        <v>205</v>
      </c>
      <c r="F148" s="9" t="s">
        <v>168</v>
      </c>
      <c r="G148" s="10">
        <v>62043</v>
      </c>
    </row>
    <row r="149" spans="1:7">
      <c r="A149" s="6" t="s">
        <v>333</v>
      </c>
      <c r="B149" s="6" t="s">
        <v>65</v>
      </c>
      <c r="C149" s="7" t="s">
        <v>291</v>
      </c>
      <c r="D149" s="8" t="s">
        <v>83</v>
      </c>
      <c r="E149" s="8" t="s">
        <v>205</v>
      </c>
      <c r="F149" s="9" t="s">
        <v>170</v>
      </c>
      <c r="G149" s="10">
        <v>62044</v>
      </c>
    </row>
    <row r="150" spans="1:7">
      <c r="A150" s="6" t="s">
        <v>334</v>
      </c>
      <c r="B150" s="6" t="s">
        <v>65</v>
      </c>
      <c r="C150" s="7" t="s">
        <v>291</v>
      </c>
      <c r="D150" s="8" t="s">
        <v>83</v>
      </c>
      <c r="E150" s="8" t="s">
        <v>205</v>
      </c>
      <c r="F150" s="9" t="s">
        <v>172</v>
      </c>
      <c r="G150" s="10">
        <v>62045</v>
      </c>
    </row>
    <row r="151" spans="1:7">
      <c r="A151" s="6" t="s">
        <v>335</v>
      </c>
      <c r="B151" s="6" t="s">
        <v>65</v>
      </c>
      <c r="C151" s="7" t="s">
        <v>291</v>
      </c>
      <c r="D151" s="8" t="s">
        <v>83</v>
      </c>
      <c r="E151" s="8" t="s">
        <v>205</v>
      </c>
      <c r="F151" s="9" t="s">
        <v>174</v>
      </c>
      <c r="G151" s="10">
        <v>62046</v>
      </c>
    </row>
    <row r="152" spans="1:7">
      <c r="A152" s="6" t="s">
        <v>336</v>
      </c>
      <c r="B152" s="6" t="s">
        <v>65</v>
      </c>
      <c r="C152" s="7" t="s">
        <v>291</v>
      </c>
      <c r="D152" s="8" t="s">
        <v>83</v>
      </c>
      <c r="E152" s="8" t="s">
        <v>205</v>
      </c>
      <c r="F152" s="9" t="s">
        <v>176</v>
      </c>
      <c r="G152" s="10">
        <v>62047</v>
      </c>
    </row>
    <row r="153" spans="1:7">
      <c r="A153" s="6" t="s">
        <v>337</v>
      </c>
      <c r="B153" s="6" t="s">
        <v>65</v>
      </c>
      <c r="C153" s="7" t="s">
        <v>291</v>
      </c>
      <c r="D153" s="8" t="s">
        <v>83</v>
      </c>
      <c r="E153" s="8" t="s">
        <v>205</v>
      </c>
      <c r="F153" s="9" t="s">
        <v>178</v>
      </c>
      <c r="G153" s="10">
        <v>62048</v>
      </c>
    </row>
    <row r="154" spans="1:7">
      <c r="A154" s="6" t="s">
        <v>338</v>
      </c>
      <c r="B154" s="6" t="s">
        <v>65</v>
      </c>
      <c r="C154" s="7" t="s">
        <v>291</v>
      </c>
      <c r="D154" s="8" t="s">
        <v>83</v>
      </c>
      <c r="E154" s="8" t="s">
        <v>205</v>
      </c>
      <c r="F154" s="9" t="s">
        <v>180</v>
      </c>
      <c r="G154" s="10">
        <v>62049</v>
      </c>
    </row>
    <row r="155" spans="1:7">
      <c r="A155" s="6" t="s">
        <v>339</v>
      </c>
      <c r="B155" s="6" t="s">
        <v>65</v>
      </c>
      <c r="C155" s="7" t="s">
        <v>291</v>
      </c>
      <c r="D155" s="8" t="s">
        <v>83</v>
      </c>
      <c r="E155" s="8" t="s">
        <v>205</v>
      </c>
      <c r="F155" s="9" t="s">
        <v>182</v>
      </c>
      <c r="G155" s="10">
        <v>62050</v>
      </c>
    </row>
    <row r="156" spans="1:7">
      <c r="A156" s="6" t="s">
        <v>340</v>
      </c>
      <c r="B156" s="6" t="s">
        <v>65</v>
      </c>
      <c r="C156" s="7" t="s">
        <v>291</v>
      </c>
      <c r="D156" s="8" t="s">
        <v>83</v>
      </c>
      <c r="E156" s="8" t="s">
        <v>205</v>
      </c>
      <c r="F156" s="9" t="s">
        <v>184</v>
      </c>
      <c r="G156" s="10">
        <v>62051</v>
      </c>
    </row>
    <row r="157" spans="1:7">
      <c r="A157" s="6" t="s">
        <v>341</v>
      </c>
      <c r="B157" s="6" t="s">
        <v>65</v>
      </c>
      <c r="C157" s="7" t="s">
        <v>291</v>
      </c>
      <c r="D157" s="8" t="s">
        <v>83</v>
      </c>
      <c r="E157" s="8" t="s">
        <v>205</v>
      </c>
      <c r="F157" s="9" t="s">
        <v>186</v>
      </c>
      <c r="G157" s="10">
        <v>62052</v>
      </c>
    </row>
    <row r="158" spans="1:7">
      <c r="A158" s="6" t="s">
        <v>342</v>
      </c>
      <c r="B158" s="6" t="s">
        <v>65</v>
      </c>
      <c r="C158" s="7" t="s">
        <v>291</v>
      </c>
      <c r="D158" s="8" t="s">
        <v>83</v>
      </c>
      <c r="E158" s="8" t="s">
        <v>205</v>
      </c>
      <c r="F158" s="9" t="s">
        <v>188</v>
      </c>
      <c r="G158" s="10">
        <v>62053</v>
      </c>
    </row>
    <row r="159" spans="1:7">
      <c r="A159" s="6" t="s">
        <v>343</v>
      </c>
      <c r="B159" s="6" t="s">
        <v>65</v>
      </c>
      <c r="C159" s="7" t="s">
        <v>291</v>
      </c>
      <c r="D159" s="8" t="s">
        <v>83</v>
      </c>
      <c r="E159" s="8" t="s">
        <v>205</v>
      </c>
      <c r="F159" s="9" t="s">
        <v>190</v>
      </c>
      <c r="G159" s="10">
        <v>62054</v>
      </c>
    </row>
    <row r="160" spans="1:7">
      <c r="A160" s="6" t="s">
        <v>344</v>
      </c>
      <c r="B160" s="6" t="s">
        <v>65</v>
      </c>
      <c r="C160" s="7" t="s">
        <v>291</v>
      </c>
      <c r="D160" s="8" t="s">
        <v>83</v>
      </c>
      <c r="E160" s="8" t="s">
        <v>205</v>
      </c>
      <c r="F160" s="9" t="s">
        <v>192</v>
      </c>
      <c r="G160" s="10">
        <v>62055</v>
      </c>
    </row>
    <row r="161" spans="1:7">
      <c r="A161" s="6" t="s">
        <v>345</v>
      </c>
      <c r="B161" s="6" t="s">
        <v>65</v>
      </c>
      <c r="C161" s="7" t="s">
        <v>291</v>
      </c>
      <c r="D161" s="8" t="s">
        <v>83</v>
      </c>
      <c r="E161" s="8" t="s">
        <v>205</v>
      </c>
      <c r="F161" s="9" t="s">
        <v>194</v>
      </c>
      <c r="G161" s="10">
        <v>62056</v>
      </c>
    </row>
    <row r="162" spans="1:7">
      <c r="A162" s="6" t="s">
        <v>346</v>
      </c>
      <c r="B162" s="6" t="s">
        <v>65</v>
      </c>
      <c r="C162" s="7" t="s">
        <v>291</v>
      </c>
      <c r="D162" s="8" t="s">
        <v>83</v>
      </c>
      <c r="E162" s="8" t="s">
        <v>205</v>
      </c>
      <c r="F162" s="9" t="s">
        <v>196</v>
      </c>
      <c r="G162" s="10">
        <v>62057</v>
      </c>
    </row>
    <row r="163" spans="1:7">
      <c r="A163" s="6" t="s">
        <v>347</v>
      </c>
      <c r="B163" s="6" t="s">
        <v>65</v>
      </c>
      <c r="C163" s="7" t="s">
        <v>291</v>
      </c>
      <c r="D163" s="8" t="s">
        <v>83</v>
      </c>
      <c r="E163" s="8" t="s">
        <v>205</v>
      </c>
      <c r="F163" s="9" t="s">
        <v>198</v>
      </c>
      <c r="G163" s="10">
        <v>62058</v>
      </c>
    </row>
    <row r="164" spans="1:7">
      <c r="A164" s="6" t="s">
        <v>348</v>
      </c>
      <c r="B164" s="6" t="s">
        <v>65</v>
      </c>
      <c r="C164" s="7" t="s">
        <v>291</v>
      </c>
      <c r="D164" s="8" t="s">
        <v>83</v>
      </c>
      <c r="E164" s="8" t="s">
        <v>205</v>
      </c>
      <c r="F164" s="9" t="s">
        <v>200</v>
      </c>
      <c r="G164" s="10">
        <v>62059</v>
      </c>
    </row>
    <row r="165" spans="1:7">
      <c r="A165" s="6" t="s">
        <v>349</v>
      </c>
      <c r="B165" s="6" t="s">
        <v>65</v>
      </c>
      <c r="C165" s="7" t="s">
        <v>291</v>
      </c>
      <c r="D165" s="8" t="s">
        <v>83</v>
      </c>
      <c r="E165" s="8" t="s">
        <v>205</v>
      </c>
      <c r="F165" s="9" t="s">
        <v>202</v>
      </c>
      <c r="G165" s="10">
        <v>62060</v>
      </c>
    </row>
    <row r="166" spans="1:7">
      <c r="A166" s="6" t="s">
        <v>350</v>
      </c>
      <c r="B166" s="6" t="s">
        <v>65</v>
      </c>
      <c r="C166" s="7" t="s">
        <v>291</v>
      </c>
      <c r="D166" s="8" t="s">
        <v>83</v>
      </c>
      <c r="E166" s="8" t="s">
        <v>205</v>
      </c>
      <c r="F166" s="9" t="s">
        <v>84</v>
      </c>
      <c r="G166" s="10">
        <v>62061</v>
      </c>
    </row>
    <row r="167" spans="1:7">
      <c r="A167" s="6" t="s">
        <v>351</v>
      </c>
      <c r="B167" s="6" t="s">
        <v>65</v>
      </c>
      <c r="C167" s="7" t="s">
        <v>291</v>
      </c>
      <c r="D167" s="8" t="s">
        <v>83</v>
      </c>
      <c r="E167" s="8" t="s">
        <v>205</v>
      </c>
      <c r="F167" s="9" t="s">
        <v>205</v>
      </c>
      <c r="G167" s="10">
        <v>62062</v>
      </c>
    </row>
    <row r="168" spans="1:7">
      <c r="A168" s="6" t="s">
        <v>352</v>
      </c>
      <c r="B168" s="6" t="s">
        <v>65</v>
      </c>
      <c r="C168" s="7" t="s">
        <v>291</v>
      </c>
      <c r="D168" s="8" t="s">
        <v>83</v>
      </c>
      <c r="E168" s="8" t="s">
        <v>205</v>
      </c>
      <c r="F168" s="9" t="s">
        <v>207</v>
      </c>
      <c r="G168" s="10">
        <v>62063</v>
      </c>
    </row>
    <row r="169" spans="1:7">
      <c r="A169" s="6" t="s">
        <v>353</v>
      </c>
      <c r="B169" s="6" t="s">
        <v>65</v>
      </c>
      <c r="C169" s="7" t="s">
        <v>291</v>
      </c>
      <c r="D169" s="8" t="s">
        <v>83</v>
      </c>
      <c r="E169" s="8" t="s">
        <v>205</v>
      </c>
      <c r="F169" s="9" t="s">
        <v>209</v>
      </c>
      <c r="G169" s="10">
        <v>62064</v>
      </c>
    </row>
    <row r="170" spans="1:7">
      <c r="A170" s="6" t="s">
        <v>354</v>
      </c>
      <c r="B170" s="6" t="s">
        <v>65</v>
      </c>
      <c r="C170" s="7" t="s">
        <v>291</v>
      </c>
      <c r="D170" s="8" t="s">
        <v>83</v>
      </c>
      <c r="E170" s="8" t="s">
        <v>205</v>
      </c>
      <c r="F170" s="9" t="s">
        <v>211</v>
      </c>
      <c r="G170" s="10">
        <v>62065</v>
      </c>
    </row>
    <row r="171" spans="1:7">
      <c r="A171" s="6" t="s">
        <v>355</v>
      </c>
      <c r="B171" s="6" t="s">
        <v>65</v>
      </c>
      <c r="C171" s="7" t="s">
        <v>291</v>
      </c>
      <c r="D171" s="8" t="s">
        <v>83</v>
      </c>
      <c r="E171" s="8" t="s">
        <v>205</v>
      </c>
      <c r="F171" s="9" t="s">
        <v>213</v>
      </c>
      <c r="G171" s="10">
        <v>62066</v>
      </c>
    </row>
    <row r="172" spans="1:7">
      <c r="A172" s="6" t="s">
        <v>356</v>
      </c>
      <c r="B172" s="6" t="s">
        <v>65</v>
      </c>
      <c r="C172" s="7" t="s">
        <v>291</v>
      </c>
      <c r="D172" s="8" t="s">
        <v>83</v>
      </c>
      <c r="E172" s="8" t="s">
        <v>205</v>
      </c>
      <c r="F172" s="9" t="s">
        <v>215</v>
      </c>
      <c r="G172" s="10">
        <v>62067</v>
      </c>
    </row>
    <row r="173" spans="1:7">
      <c r="A173" s="6" t="s">
        <v>357</v>
      </c>
      <c r="B173" s="6" t="s">
        <v>65</v>
      </c>
      <c r="C173" s="7" t="s">
        <v>291</v>
      </c>
      <c r="D173" s="8" t="s">
        <v>83</v>
      </c>
      <c r="E173" s="8" t="s">
        <v>205</v>
      </c>
      <c r="F173" s="9" t="s">
        <v>217</v>
      </c>
      <c r="G173" s="10">
        <v>62068</v>
      </c>
    </row>
    <row r="174" spans="1:7">
      <c r="A174" s="6" t="s">
        <v>358</v>
      </c>
      <c r="B174" s="6" t="s">
        <v>65</v>
      </c>
      <c r="C174" s="7" t="s">
        <v>291</v>
      </c>
      <c r="D174" s="8" t="s">
        <v>83</v>
      </c>
      <c r="E174" s="8" t="s">
        <v>205</v>
      </c>
      <c r="F174" s="9" t="s">
        <v>219</v>
      </c>
      <c r="G174" s="10">
        <v>62069</v>
      </c>
    </row>
    <row r="175" spans="1:7">
      <c r="A175" s="6" t="s">
        <v>359</v>
      </c>
      <c r="B175" s="6" t="s">
        <v>65</v>
      </c>
      <c r="C175" s="7" t="s">
        <v>291</v>
      </c>
      <c r="D175" s="8" t="s">
        <v>83</v>
      </c>
      <c r="E175" s="8" t="s">
        <v>205</v>
      </c>
      <c r="F175" s="9" t="s">
        <v>221</v>
      </c>
      <c r="G175" s="10">
        <v>62070</v>
      </c>
    </row>
    <row r="176" spans="1:7">
      <c r="A176" s="6" t="s">
        <v>360</v>
      </c>
      <c r="B176" s="6" t="s">
        <v>65</v>
      </c>
      <c r="C176" s="7" t="s">
        <v>291</v>
      </c>
      <c r="D176" s="8" t="s">
        <v>83</v>
      </c>
      <c r="E176" s="8" t="s">
        <v>205</v>
      </c>
      <c r="F176" s="9" t="s">
        <v>223</v>
      </c>
      <c r="G176" s="10">
        <v>62071</v>
      </c>
    </row>
    <row r="177" spans="1:7">
      <c r="A177" s="6" t="s">
        <v>361</v>
      </c>
      <c r="B177" s="6" t="s">
        <v>65</v>
      </c>
      <c r="C177" s="7" t="s">
        <v>291</v>
      </c>
      <c r="D177" s="8" t="s">
        <v>83</v>
      </c>
      <c r="E177" s="8" t="s">
        <v>205</v>
      </c>
      <c r="F177" s="9" t="s">
        <v>225</v>
      </c>
      <c r="G177" s="10">
        <v>62072</v>
      </c>
    </row>
    <row r="178" spans="1:7">
      <c r="A178" s="6" t="s">
        <v>362</v>
      </c>
      <c r="B178" s="6" t="s">
        <v>65</v>
      </c>
      <c r="C178" s="7" t="s">
        <v>291</v>
      </c>
      <c r="D178" s="8" t="s">
        <v>83</v>
      </c>
      <c r="E178" s="8" t="s">
        <v>205</v>
      </c>
      <c r="F178" s="9" t="s">
        <v>227</v>
      </c>
      <c r="G178" s="10">
        <v>62073</v>
      </c>
    </row>
    <row r="179" spans="1:7">
      <c r="A179" s="6" t="s">
        <v>363</v>
      </c>
      <c r="B179" s="6" t="s">
        <v>65</v>
      </c>
      <c r="C179" s="7" t="s">
        <v>291</v>
      </c>
      <c r="D179" s="8" t="s">
        <v>83</v>
      </c>
      <c r="E179" s="8" t="s">
        <v>205</v>
      </c>
      <c r="F179" s="9" t="s">
        <v>229</v>
      </c>
      <c r="G179" s="10">
        <v>62074</v>
      </c>
    </row>
    <row r="180" spans="1:7">
      <c r="A180" s="6" t="s">
        <v>364</v>
      </c>
      <c r="B180" s="6" t="s">
        <v>65</v>
      </c>
      <c r="C180" s="7" t="s">
        <v>291</v>
      </c>
      <c r="D180" s="8" t="s">
        <v>83</v>
      </c>
      <c r="E180" s="8" t="s">
        <v>205</v>
      </c>
      <c r="F180" s="9" t="s">
        <v>231</v>
      </c>
      <c r="G180" s="10">
        <v>62075</v>
      </c>
    </row>
    <row r="181" spans="1:7">
      <c r="A181" s="6" t="s">
        <v>365</v>
      </c>
      <c r="B181" s="6" t="s">
        <v>65</v>
      </c>
      <c r="C181" s="7" t="s">
        <v>291</v>
      </c>
      <c r="D181" s="8" t="s">
        <v>83</v>
      </c>
      <c r="E181" s="8" t="s">
        <v>205</v>
      </c>
      <c r="F181" s="9" t="s">
        <v>233</v>
      </c>
      <c r="G181" s="10">
        <v>62076</v>
      </c>
    </row>
    <row r="182" spans="1:7">
      <c r="A182" s="6" t="s">
        <v>366</v>
      </c>
      <c r="B182" s="6" t="s">
        <v>65</v>
      </c>
      <c r="C182" s="7" t="s">
        <v>291</v>
      </c>
      <c r="D182" s="8" t="s">
        <v>83</v>
      </c>
      <c r="E182" s="8" t="s">
        <v>205</v>
      </c>
      <c r="F182" s="9" t="s">
        <v>235</v>
      </c>
      <c r="G182" s="10">
        <v>62077</v>
      </c>
    </row>
    <row r="183" spans="1:7">
      <c r="A183" s="6" t="s">
        <v>367</v>
      </c>
      <c r="B183" s="6" t="s">
        <v>65</v>
      </c>
      <c r="C183" s="7" t="s">
        <v>291</v>
      </c>
      <c r="D183" s="8" t="s">
        <v>83</v>
      </c>
      <c r="E183" s="8" t="s">
        <v>205</v>
      </c>
      <c r="F183" s="9" t="s">
        <v>237</v>
      </c>
      <c r="G183" s="10">
        <v>62078</v>
      </c>
    </row>
    <row r="184" spans="1:7">
      <c r="A184" s="6" t="s">
        <v>368</v>
      </c>
      <c r="B184" s="6" t="s">
        <v>65</v>
      </c>
      <c r="C184" s="7" t="s">
        <v>369</v>
      </c>
      <c r="D184" s="8" t="s">
        <v>83</v>
      </c>
      <c r="E184" s="8" t="s">
        <v>207</v>
      </c>
      <c r="F184" s="9" t="s">
        <v>85</v>
      </c>
      <c r="G184" s="10">
        <v>63001</v>
      </c>
    </row>
    <row r="185" spans="1:7">
      <c r="A185" s="6" t="s">
        <v>370</v>
      </c>
      <c r="B185" s="6" t="s">
        <v>65</v>
      </c>
      <c r="C185" s="7" t="s">
        <v>369</v>
      </c>
      <c r="D185" s="8" t="s">
        <v>83</v>
      </c>
      <c r="E185" s="8" t="s">
        <v>207</v>
      </c>
      <c r="F185" s="9" t="s">
        <v>87</v>
      </c>
      <c r="G185" s="10">
        <v>63002</v>
      </c>
    </row>
    <row r="186" spans="1:7">
      <c r="A186" s="6" t="s">
        <v>371</v>
      </c>
      <c r="B186" s="6" t="s">
        <v>65</v>
      </c>
      <c r="C186" s="7" t="s">
        <v>369</v>
      </c>
      <c r="D186" s="8" t="s">
        <v>83</v>
      </c>
      <c r="E186" s="8" t="s">
        <v>207</v>
      </c>
      <c r="F186" s="9" t="s">
        <v>89</v>
      </c>
      <c r="G186" s="10">
        <v>63003</v>
      </c>
    </row>
    <row r="187" spans="1:7">
      <c r="A187" s="6" t="s">
        <v>372</v>
      </c>
      <c r="B187" s="6" t="s">
        <v>65</v>
      </c>
      <c r="C187" s="7" t="s">
        <v>369</v>
      </c>
      <c r="D187" s="8" t="s">
        <v>83</v>
      </c>
      <c r="E187" s="8" t="s">
        <v>207</v>
      </c>
      <c r="F187" s="9" t="s">
        <v>91</v>
      </c>
      <c r="G187" s="10">
        <v>63004</v>
      </c>
    </row>
    <row r="188" spans="1:7">
      <c r="A188" s="6" t="s">
        <v>373</v>
      </c>
      <c r="B188" s="6" t="s">
        <v>65</v>
      </c>
      <c r="C188" s="7" t="s">
        <v>369</v>
      </c>
      <c r="D188" s="8" t="s">
        <v>83</v>
      </c>
      <c r="E188" s="8" t="s">
        <v>207</v>
      </c>
      <c r="F188" s="9" t="s">
        <v>93</v>
      </c>
      <c r="G188" s="10">
        <v>63005</v>
      </c>
    </row>
    <row r="189" spans="1:7">
      <c r="A189" s="6" t="s">
        <v>374</v>
      </c>
      <c r="B189" s="6" t="s">
        <v>65</v>
      </c>
      <c r="C189" s="7" t="s">
        <v>369</v>
      </c>
      <c r="D189" s="8" t="s">
        <v>83</v>
      </c>
      <c r="E189" s="8" t="s">
        <v>207</v>
      </c>
      <c r="F189" s="9" t="s">
        <v>95</v>
      </c>
      <c r="G189" s="10">
        <v>63006</v>
      </c>
    </row>
    <row r="190" spans="1:7">
      <c r="A190" s="6" t="s">
        <v>375</v>
      </c>
      <c r="B190" s="6" t="s">
        <v>65</v>
      </c>
      <c r="C190" s="7" t="s">
        <v>369</v>
      </c>
      <c r="D190" s="8" t="s">
        <v>83</v>
      </c>
      <c r="E190" s="8" t="s">
        <v>207</v>
      </c>
      <c r="F190" s="9" t="s">
        <v>97</v>
      </c>
      <c r="G190" s="10">
        <v>63007</v>
      </c>
    </row>
    <row r="191" spans="1:7">
      <c r="A191" s="6" t="s">
        <v>376</v>
      </c>
      <c r="B191" s="6" t="s">
        <v>65</v>
      </c>
      <c r="C191" s="7" t="s">
        <v>369</v>
      </c>
      <c r="D191" s="8" t="s">
        <v>83</v>
      </c>
      <c r="E191" s="8" t="s">
        <v>207</v>
      </c>
      <c r="F191" s="9" t="s">
        <v>99</v>
      </c>
      <c r="G191" s="10">
        <v>63008</v>
      </c>
    </row>
    <row r="192" spans="1:7">
      <c r="A192" s="6" t="s">
        <v>377</v>
      </c>
      <c r="B192" s="6" t="s">
        <v>65</v>
      </c>
      <c r="C192" s="7" t="s">
        <v>369</v>
      </c>
      <c r="D192" s="8" t="s">
        <v>83</v>
      </c>
      <c r="E192" s="8" t="s">
        <v>207</v>
      </c>
      <c r="F192" s="9" t="s">
        <v>101</v>
      </c>
      <c r="G192" s="10">
        <v>63009</v>
      </c>
    </row>
    <row r="193" spans="1:7">
      <c r="A193" s="6" t="s">
        <v>378</v>
      </c>
      <c r="B193" s="6" t="s">
        <v>65</v>
      </c>
      <c r="C193" s="7" t="s">
        <v>369</v>
      </c>
      <c r="D193" s="8" t="s">
        <v>83</v>
      </c>
      <c r="E193" s="8" t="s">
        <v>207</v>
      </c>
      <c r="F193" s="9" t="s">
        <v>103</v>
      </c>
      <c r="G193" s="10">
        <v>63010</v>
      </c>
    </row>
    <row r="194" spans="1:7">
      <c r="A194" s="6" t="s">
        <v>379</v>
      </c>
      <c r="B194" s="6" t="s">
        <v>65</v>
      </c>
      <c r="C194" s="7" t="s">
        <v>369</v>
      </c>
      <c r="D194" s="8" t="s">
        <v>83</v>
      </c>
      <c r="E194" s="8" t="s">
        <v>207</v>
      </c>
      <c r="F194" s="9" t="s">
        <v>105</v>
      </c>
      <c r="G194" s="10">
        <v>63011</v>
      </c>
    </row>
    <row r="195" spans="1:7">
      <c r="A195" s="6" t="s">
        <v>380</v>
      </c>
      <c r="B195" s="6" t="s">
        <v>65</v>
      </c>
      <c r="C195" s="7" t="s">
        <v>369</v>
      </c>
      <c r="D195" s="8" t="s">
        <v>83</v>
      </c>
      <c r="E195" s="8" t="s">
        <v>207</v>
      </c>
      <c r="F195" s="9" t="s">
        <v>107</v>
      </c>
      <c r="G195" s="10">
        <v>63012</v>
      </c>
    </row>
    <row r="196" spans="1:7">
      <c r="A196" s="6" t="s">
        <v>381</v>
      </c>
      <c r="B196" s="6" t="s">
        <v>65</v>
      </c>
      <c r="C196" s="7" t="s">
        <v>369</v>
      </c>
      <c r="D196" s="8" t="s">
        <v>83</v>
      </c>
      <c r="E196" s="8" t="s">
        <v>207</v>
      </c>
      <c r="F196" s="9" t="s">
        <v>109</v>
      </c>
      <c r="G196" s="10">
        <v>63013</v>
      </c>
    </row>
    <row r="197" spans="1:7">
      <c r="A197" s="6" t="s">
        <v>382</v>
      </c>
      <c r="B197" s="6" t="s">
        <v>65</v>
      </c>
      <c r="C197" s="7" t="s">
        <v>369</v>
      </c>
      <c r="D197" s="8" t="s">
        <v>83</v>
      </c>
      <c r="E197" s="8" t="s">
        <v>207</v>
      </c>
      <c r="F197" s="9" t="s">
        <v>111</v>
      </c>
      <c r="G197" s="10">
        <v>63014</v>
      </c>
    </row>
    <row r="198" spans="1:7">
      <c r="A198" s="6" t="s">
        <v>383</v>
      </c>
      <c r="B198" s="6" t="s">
        <v>65</v>
      </c>
      <c r="C198" s="7" t="s">
        <v>369</v>
      </c>
      <c r="D198" s="8" t="s">
        <v>83</v>
      </c>
      <c r="E198" s="8" t="s">
        <v>207</v>
      </c>
      <c r="F198" s="9" t="s">
        <v>113</v>
      </c>
      <c r="G198" s="10">
        <v>63015</v>
      </c>
    </row>
    <row r="199" spans="1:7">
      <c r="A199" s="6" t="s">
        <v>384</v>
      </c>
      <c r="B199" s="6" t="s">
        <v>65</v>
      </c>
      <c r="C199" s="7" t="s">
        <v>369</v>
      </c>
      <c r="D199" s="8" t="s">
        <v>83</v>
      </c>
      <c r="E199" s="8" t="s">
        <v>207</v>
      </c>
      <c r="F199" s="9" t="s">
        <v>115</v>
      </c>
      <c r="G199" s="10">
        <v>63016</v>
      </c>
    </row>
    <row r="200" spans="1:7">
      <c r="A200" s="6" t="s">
        <v>385</v>
      </c>
      <c r="B200" s="6" t="s">
        <v>65</v>
      </c>
      <c r="C200" s="7" t="s">
        <v>369</v>
      </c>
      <c r="D200" s="8" t="s">
        <v>83</v>
      </c>
      <c r="E200" s="8" t="s">
        <v>207</v>
      </c>
      <c r="F200" s="9" t="s">
        <v>117</v>
      </c>
      <c r="G200" s="10">
        <v>63017</v>
      </c>
    </row>
    <row r="201" spans="1:7">
      <c r="A201" s="6" t="s">
        <v>386</v>
      </c>
      <c r="B201" s="6" t="s">
        <v>65</v>
      </c>
      <c r="C201" s="7" t="s">
        <v>369</v>
      </c>
      <c r="D201" s="8" t="s">
        <v>83</v>
      </c>
      <c r="E201" s="8" t="s">
        <v>207</v>
      </c>
      <c r="F201" s="9" t="s">
        <v>119</v>
      </c>
      <c r="G201" s="10">
        <v>63018</v>
      </c>
    </row>
    <row r="202" spans="1:7">
      <c r="A202" s="6" t="s">
        <v>387</v>
      </c>
      <c r="B202" s="6" t="s">
        <v>65</v>
      </c>
      <c r="C202" s="7" t="s">
        <v>369</v>
      </c>
      <c r="D202" s="8" t="s">
        <v>83</v>
      </c>
      <c r="E202" s="8" t="s">
        <v>207</v>
      </c>
      <c r="F202" s="9" t="s">
        <v>121</v>
      </c>
      <c r="G202" s="10">
        <v>63019</v>
      </c>
    </row>
    <row r="203" spans="1:7">
      <c r="A203" s="6" t="s">
        <v>388</v>
      </c>
      <c r="B203" s="6" t="s">
        <v>65</v>
      </c>
      <c r="C203" s="7" t="s">
        <v>369</v>
      </c>
      <c r="D203" s="8" t="s">
        <v>83</v>
      </c>
      <c r="E203" s="8" t="s">
        <v>207</v>
      </c>
      <c r="F203" s="9" t="s">
        <v>123</v>
      </c>
      <c r="G203" s="10">
        <v>63020</v>
      </c>
    </row>
    <row r="204" spans="1:7">
      <c r="A204" s="6" t="s">
        <v>389</v>
      </c>
      <c r="B204" s="6" t="s">
        <v>65</v>
      </c>
      <c r="C204" s="7" t="s">
        <v>369</v>
      </c>
      <c r="D204" s="8" t="s">
        <v>83</v>
      </c>
      <c r="E204" s="8" t="s">
        <v>207</v>
      </c>
      <c r="F204" s="9" t="s">
        <v>125</v>
      </c>
      <c r="G204" s="10">
        <v>63021</v>
      </c>
    </row>
    <row r="205" spans="1:7">
      <c r="A205" s="6" t="s">
        <v>390</v>
      </c>
      <c r="B205" s="6" t="s">
        <v>65</v>
      </c>
      <c r="C205" s="7" t="s">
        <v>369</v>
      </c>
      <c r="D205" s="8" t="s">
        <v>83</v>
      </c>
      <c r="E205" s="8" t="s">
        <v>207</v>
      </c>
      <c r="F205" s="9" t="s">
        <v>126</v>
      </c>
      <c r="G205" s="10">
        <v>63022</v>
      </c>
    </row>
    <row r="206" spans="1:7">
      <c r="A206" s="6" t="s">
        <v>391</v>
      </c>
      <c r="B206" s="6" t="s">
        <v>65</v>
      </c>
      <c r="C206" s="7" t="s">
        <v>369</v>
      </c>
      <c r="D206" s="8" t="s">
        <v>83</v>
      </c>
      <c r="E206" s="8" t="s">
        <v>207</v>
      </c>
      <c r="F206" s="9" t="s">
        <v>128</v>
      </c>
      <c r="G206" s="10">
        <v>63023</v>
      </c>
    </row>
    <row r="207" spans="1:7">
      <c r="A207" s="6" t="s">
        <v>392</v>
      </c>
      <c r="B207" s="6" t="s">
        <v>65</v>
      </c>
      <c r="C207" s="7" t="s">
        <v>369</v>
      </c>
      <c r="D207" s="8" t="s">
        <v>83</v>
      </c>
      <c r="E207" s="8" t="s">
        <v>207</v>
      </c>
      <c r="F207" s="9" t="s">
        <v>130</v>
      </c>
      <c r="G207" s="10">
        <v>63024</v>
      </c>
    </row>
    <row r="208" spans="1:7">
      <c r="A208" s="6" t="s">
        <v>393</v>
      </c>
      <c r="B208" s="6" t="s">
        <v>65</v>
      </c>
      <c r="C208" s="7" t="s">
        <v>369</v>
      </c>
      <c r="D208" s="8" t="s">
        <v>83</v>
      </c>
      <c r="E208" s="8" t="s">
        <v>207</v>
      </c>
      <c r="F208" s="9" t="s">
        <v>132</v>
      </c>
      <c r="G208" s="10">
        <v>63025</v>
      </c>
    </row>
    <row r="209" spans="1:7">
      <c r="A209" s="6" t="s">
        <v>394</v>
      </c>
      <c r="B209" s="6" t="s">
        <v>65</v>
      </c>
      <c r="C209" s="7" t="s">
        <v>369</v>
      </c>
      <c r="D209" s="8" t="s">
        <v>83</v>
      </c>
      <c r="E209" s="8" t="s">
        <v>207</v>
      </c>
      <c r="F209" s="9" t="s">
        <v>134</v>
      </c>
      <c r="G209" s="10">
        <v>63026</v>
      </c>
    </row>
    <row r="210" spans="1:7">
      <c r="A210" s="6" t="s">
        <v>395</v>
      </c>
      <c r="B210" s="6" t="s">
        <v>65</v>
      </c>
      <c r="C210" s="7" t="s">
        <v>369</v>
      </c>
      <c r="D210" s="8" t="s">
        <v>83</v>
      </c>
      <c r="E210" s="8" t="s">
        <v>207</v>
      </c>
      <c r="F210" s="9" t="s">
        <v>136</v>
      </c>
      <c r="G210" s="10">
        <v>63027</v>
      </c>
    </row>
    <row r="211" spans="1:7">
      <c r="A211" s="6" t="s">
        <v>396</v>
      </c>
      <c r="B211" s="6" t="s">
        <v>65</v>
      </c>
      <c r="C211" s="7" t="s">
        <v>369</v>
      </c>
      <c r="D211" s="8" t="s">
        <v>83</v>
      </c>
      <c r="E211" s="8" t="s">
        <v>207</v>
      </c>
      <c r="F211" s="9" t="s">
        <v>138</v>
      </c>
      <c r="G211" s="10">
        <v>63028</v>
      </c>
    </row>
    <row r="212" spans="1:7">
      <c r="A212" s="6" t="s">
        <v>397</v>
      </c>
      <c r="B212" s="6" t="s">
        <v>65</v>
      </c>
      <c r="C212" s="7" t="s">
        <v>369</v>
      </c>
      <c r="D212" s="8" t="s">
        <v>83</v>
      </c>
      <c r="E212" s="8" t="s">
        <v>207</v>
      </c>
      <c r="F212" s="9" t="s">
        <v>140</v>
      </c>
      <c r="G212" s="10">
        <v>63029</v>
      </c>
    </row>
    <row r="213" spans="1:7">
      <c r="A213" s="6" t="s">
        <v>398</v>
      </c>
      <c r="B213" s="6" t="s">
        <v>65</v>
      </c>
      <c r="C213" s="7" t="s">
        <v>369</v>
      </c>
      <c r="D213" s="8" t="s">
        <v>83</v>
      </c>
      <c r="E213" s="8" t="s">
        <v>207</v>
      </c>
      <c r="F213" s="9" t="s">
        <v>142</v>
      </c>
      <c r="G213" s="10">
        <v>63030</v>
      </c>
    </row>
    <row r="214" spans="1:7">
      <c r="A214" s="6" t="s">
        <v>399</v>
      </c>
      <c r="B214" s="6" t="s">
        <v>65</v>
      </c>
      <c r="C214" s="7" t="s">
        <v>369</v>
      </c>
      <c r="D214" s="8" t="s">
        <v>83</v>
      </c>
      <c r="E214" s="8" t="s">
        <v>207</v>
      </c>
      <c r="F214" s="9" t="s">
        <v>144</v>
      </c>
      <c r="G214" s="10">
        <v>63031</v>
      </c>
    </row>
    <row r="215" spans="1:7">
      <c r="A215" s="6" t="s">
        <v>400</v>
      </c>
      <c r="B215" s="6" t="s">
        <v>65</v>
      </c>
      <c r="C215" s="7" t="s">
        <v>369</v>
      </c>
      <c r="D215" s="8" t="s">
        <v>83</v>
      </c>
      <c r="E215" s="8" t="s">
        <v>207</v>
      </c>
      <c r="F215" s="9" t="s">
        <v>146</v>
      </c>
      <c r="G215" s="10">
        <v>63032</v>
      </c>
    </row>
    <row r="216" spans="1:7">
      <c r="A216" s="6" t="s">
        <v>401</v>
      </c>
      <c r="B216" s="6" t="s">
        <v>65</v>
      </c>
      <c r="C216" s="7" t="s">
        <v>369</v>
      </c>
      <c r="D216" s="8" t="s">
        <v>83</v>
      </c>
      <c r="E216" s="8" t="s">
        <v>207</v>
      </c>
      <c r="F216" s="9" t="s">
        <v>148</v>
      </c>
      <c r="G216" s="10">
        <v>63033</v>
      </c>
    </row>
    <row r="217" spans="1:7">
      <c r="A217" s="6" t="s">
        <v>402</v>
      </c>
      <c r="B217" s="6" t="s">
        <v>65</v>
      </c>
      <c r="C217" s="7" t="s">
        <v>369</v>
      </c>
      <c r="D217" s="8" t="s">
        <v>83</v>
      </c>
      <c r="E217" s="8" t="s">
        <v>207</v>
      </c>
      <c r="F217" s="9" t="s">
        <v>150</v>
      </c>
      <c r="G217" s="10">
        <v>63034</v>
      </c>
    </row>
    <row r="218" spans="1:7">
      <c r="A218" s="6" t="s">
        <v>403</v>
      </c>
      <c r="B218" s="6" t="s">
        <v>65</v>
      </c>
      <c r="C218" s="7" t="s">
        <v>369</v>
      </c>
      <c r="D218" s="8" t="s">
        <v>83</v>
      </c>
      <c r="E218" s="8" t="s">
        <v>207</v>
      </c>
      <c r="F218" s="9" t="s">
        <v>152</v>
      </c>
      <c r="G218" s="10">
        <v>63035</v>
      </c>
    </row>
    <row r="219" spans="1:7">
      <c r="A219" s="6" t="s">
        <v>404</v>
      </c>
      <c r="B219" s="6" t="s">
        <v>65</v>
      </c>
      <c r="C219" s="7" t="s">
        <v>369</v>
      </c>
      <c r="D219" s="8" t="s">
        <v>83</v>
      </c>
      <c r="E219" s="8" t="s">
        <v>207</v>
      </c>
      <c r="F219" s="9" t="s">
        <v>154</v>
      </c>
      <c r="G219" s="10">
        <v>63036</v>
      </c>
    </row>
    <row r="220" spans="1:7">
      <c r="A220" s="6" t="s">
        <v>405</v>
      </c>
      <c r="B220" s="6" t="s">
        <v>65</v>
      </c>
      <c r="C220" s="7" t="s">
        <v>369</v>
      </c>
      <c r="D220" s="8" t="s">
        <v>83</v>
      </c>
      <c r="E220" s="8" t="s">
        <v>207</v>
      </c>
      <c r="F220" s="9" t="s">
        <v>156</v>
      </c>
      <c r="G220" s="10">
        <v>63037</v>
      </c>
    </row>
    <row r="221" spans="1:7">
      <c r="A221" s="6" t="s">
        <v>406</v>
      </c>
      <c r="B221" s="6" t="s">
        <v>65</v>
      </c>
      <c r="C221" s="7" t="s">
        <v>369</v>
      </c>
      <c r="D221" s="8" t="s">
        <v>83</v>
      </c>
      <c r="E221" s="8" t="s">
        <v>207</v>
      </c>
      <c r="F221" s="9" t="s">
        <v>158</v>
      </c>
      <c r="G221" s="10">
        <v>63038</v>
      </c>
    </row>
    <row r="222" spans="1:7">
      <c r="A222" s="6" t="s">
        <v>407</v>
      </c>
      <c r="B222" s="6" t="s">
        <v>65</v>
      </c>
      <c r="C222" s="7" t="s">
        <v>369</v>
      </c>
      <c r="D222" s="8" t="s">
        <v>83</v>
      </c>
      <c r="E222" s="8" t="s">
        <v>207</v>
      </c>
      <c r="F222" s="9" t="s">
        <v>160</v>
      </c>
      <c r="G222" s="10">
        <v>63039</v>
      </c>
    </row>
    <row r="223" spans="1:7">
      <c r="A223" s="6" t="s">
        <v>408</v>
      </c>
      <c r="B223" s="6" t="s">
        <v>65</v>
      </c>
      <c r="C223" s="7" t="s">
        <v>369</v>
      </c>
      <c r="D223" s="8" t="s">
        <v>83</v>
      </c>
      <c r="E223" s="8" t="s">
        <v>207</v>
      </c>
      <c r="F223" s="9" t="s">
        <v>162</v>
      </c>
      <c r="G223" s="10">
        <v>63040</v>
      </c>
    </row>
    <row r="224" spans="1:7">
      <c r="A224" s="6" t="s">
        <v>409</v>
      </c>
      <c r="B224" s="6" t="s">
        <v>65</v>
      </c>
      <c r="C224" s="7" t="s">
        <v>369</v>
      </c>
      <c r="D224" s="8" t="s">
        <v>83</v>
      </c>
      <c r="E224" s="8" t="s">
        <v>207</v>
      </c>
      <c r="F224" s="9" t="s">
        <v>164</v>
      </c>
      <c r="G224" s="10">
        <v>63041</v>
      </c>
    </row>
    <row r="225" spans="1:7">
      <c r="A225" s="6" t="s">
        <v>410</v>
      </c>
      <c r="B225" s="6" t="s">
        <v>65</v>
      </c>
      <c r="C225" s="7" t="s">
        <v>369</v>
      </c>
      <c r="D225" s="8" t="s">
        <v>83</v>
      </c>
      <c r="E225" s="8" t="s">
        <v>207</v>
      </c>
      <c r="F225" s="9" t="s">
        <v>166</v>
      </c>
      <c r="G225" s="10">
        <v>63042</v>
      </c>
    </row>
    <row r="226" spans="1:7">
      <c r="A226" s="6" t="s">
        <v>411</v>
      </c>
      <c r="B226" s="6" t="s">
        <v>65</v>
      </c>
      <c r="C226" s="7" t="s">
        <v>369</v>
      </c>
      <c r="D226" s="8" t="s">
        <v>83</v>
      </c>
      <c r="E226" s="8" t="s">
        <v>207</v>
      </c>
      <c r="F226" s="9" t="s">
        <v>168</v>
      </c>
      <c r="G226" s="10">
        <v>63043</v>
      </c>
    </row>
    <row r="227" spans="1:7">
      <c r="A227" s="6" t="s">
        <v>412</v>
      </c>
      <c r="B227" s="6" t="s">
        <v>65</v>
      </c>
      <c r="C227" s="7" t="s">
        <v>369</v>
      </c>
      <c r="D227" s="8" t="s">
        <v>83</v>
      </c>
      <c r="E227" s="8" t="s">
        <v>207</v>
      </c>
      <c r="F227" s="9" t="s">
        <v>170</v>
      </c>
      <c r="G227" s="10">
        <v>63044</v>
      </c>
    </row>
    <row r="228" spans="1:7">
      <c r="A228" s="6" t="s">
        <v>413</v>
      </c>
      <c r="B228" s="6" t="s">
        <v>65</v>
      </c>
      <c r="C228" s="7" t="s">
        <v>369</v>
      </c>
      <c r="D228" s="8" t="s">
        <v>83</v>
      </c>
      <c r="E228" s="8" t="s">
        <v>207</v>
      </c>
      <c r="F228" s="9" t="s">
        <v>172</v>
      </c>
      <c r="G228" s="10">
        <v>63045</v>
      </c>
    </row>
    <row r="229" spans="1:7">
      <c r="A229" s="6" t="s">
        <v>414</v>
      </c>
      <c r="B229" s="6" t="s">
        <v>65</v>
      </c>
      <c r="C229" s="7" t="s">
        <v>369</v>
      </c>
      <c r="D229" s="8" t="s">
        <v>83</v>
      </c>
      <c r="E229" s="8" t="s">
        <v>207</v>
      </c>
      <c r="F229" s="9" t="s">
        <v>174</v>
      </c>
      <c r="G229" s="10">
        <v>63046</v>
      </c>
    </row>
    <row r="230" spans="1:7">
      <c r="A230" s="6" t="s">
        <v>415</v>
      </c>
      <c r="B230" s="6" t="s">
        <v>65</v>
      </c>
      <c r="C230" s="7" t="s">
        <v>369</v>
      </c>
      <c r="D230" s="8" t="s">
        <v>83</v>
      </c>
      <c r="E230" s="8" t="s">
        <v>207</v>
      </c>
      <c r="F230" s="9" t="s">
        <v>176</v>
      </c>
      <c r="G230" s="10">
        <v>63047</v>
      </c>
    </row>
    <row r="231" spans="1:7">
      <c r="A231" s="6" t="s">
        <v>416</v>
      </c>
      <c r="B231" s="6" t="s">
        <v>65</v>
      </c>
      <c r="C231" s="7" t="s">
        <v>369</v>
      </c>
      <c r="D231" s="8" t="s">
        <v>83</v>
      </c>
      <c r="E231" s="8" t="s">
        <v>207</v>
      </c>
      <c r="F231" s="9" t="s">
        <v>178</v>
      </c>
      <c r="G231" s="10">
        <v>63048</v>
      </c>
    </row>
    <row r="232" spans="1:7">
      <c r="A232" s="6" t="s">
        <v>369</v>
      </c>
      <c r="B232" s="6" t="s">
        <v>65</v>
      </c>
      <c r="C232" s="7" t="s">
        <v>369</v>
      </c>
      <c r="D232" s="8" t="s">
        <v>83</v>
      </c>
      <c r="E232" s="8" t="s">
        <v>207</v>
      </c>
      <c r="F232" s="9" t="s">
        <v>180</v>
      </c>
      <c r="G232" s="10">
        <v>63049</v>
      </c>
    </row>
    <row r="233" spans="1:7">
      <c r="A233" s="6" t="s">
        <v>417</v>
      </c>
      <c r="B233" s="6" t="s">
        <v>65</v>
      </c>
      <c r="C233" s="7" t="s">
        <v>369</v>
      </c>
      <c r="D233" s="8" t="s">
        <v>83</v>
      </c>
      <c r="E233" s="8" t="s">
        <v>207</v>
      </c>
      <c r="F233" s="9" t="s">
        <v>182</v>
      </c>
      <c r="G233" s="10">
        <v>63050</v>
      </c>
    </row>
    <row r="234" spans="1:7">
      <c r="A234" s="6" t="s">
        <v>418</v>
      </c>
      <c r="B234" s="6" t="s">
        <v>65</v>
      </c>
      <c r="C234" s="7" t="s">
        <v>369</v>
      </c>
      <c r="D234" s="8" t="s">
        <v>83</v>
      </c>
      <c r="E234" s="8" t="s">
        <v>207</v>
      </c>
      <c r="F234" s="9" t="s">
        <v>184</v>
      </c>
      <c r="G234" s="10">
        <v>63051</v>
      </c>
    </row>
    <row r="235" spans="1:7">
      <c r="A235" s="6" t="s">
        <v>419</v>
      </c>
      <c r="B235" s="6" t="s">
        <v>65</v>
      </c>
      <c r="C235" s="7" t="s">
        <v>369</v>
      </c>
      <c r="D235" s="8" t="s">
        <v>83</v>
      </c>
      <c r="E235" s="8" t="s">
        <v>207</v>
      </c>
      <c r="F235" s="9" t="s">
        <v>186</v>
      </c>
      <c r="G235" s="10">
        <v>63052</v>
      </c>
    </row>
    <row r="236" spans="1:7">
      <c r="A236" s="6" t="s">
        <v>420</v>
      </c>
      <c r="B236" s="6" t="s">
        <v>65</v>
      </c>
      <c r="C236" s="7" t="s">
        <v>369</v>
      </c>
      <c r="D236" s="8" t="s">
        <v>83</v>
      </c>
      <c r="E236" s="8" t="s">
        <v>207</v>
      </c>
      <c r="F236" s="9" t="s">
        <v>188</v>
      </c>
      <c r="G236" s="10">
        <v>63053</v>
      </c>
    </row>
    <row r="237" spans="1:7">
      <c r="A237" s="6" t="s">
        <v>421</v>
      </c>
      <c r="B237" s="6" t="s">
        <v>65</v>
      </c>
      <c r="C237" s="7" t="s">
        <v>369</v>
      </c>
      <c r="D237" s="8" t="s">
        <v>83</v>
      </c>
      <c r="E237" s="8" t="s">
        <v>207</v>
      </c>
      <c r="F237" s="9" t="s">
        <v>190</v>
      </c>
      <c r="G237" s="10">
        <v>63054</v>
      </c>
    </row>
    <row r="238" spans="1:7">
      <c r="A238" s="6" t="s">
        <v>422</v>
      </c>
      <c r="B238" s="6" t="s">
        <v>65</v>
      </c>
      <c r="C238" s="7" t="s">
        <v>369</v>
      </c>
      <c r="D238" s="8" t="s">
        <v>83</v>
      </c>
      <c r="E238" s="8" t="s">
        <v>207</v>
      </c>
      <c r="F238" s="9" t="s">
        <v>192</v>
      </c>
      <c r="G238" s="10">
        <v>63055</v>
      </c>
    </row>
    <row r="239" spans="1:7">
      <c r="A239" s="6" t="s">
        <v>423</v>
      </c>
      <c r="B239" s="6" t="s">
        <v>65</v>
      </c>
      <c r="C239" s="7" t="s">
        <v>369</v>
      </c>
      <c r="D239" s="8" t="s">
        <v>83</v>
      </c>
      <c r="E239" s="8" t="s">
        <v>207</v>
      </c>
      <c r="F239" s="9" t="s">
        <v>194</v>
      </c>
      <c r="G239" s="10">
        <v>63056</v>
      </c>
    </row>
    <row r="240" spans="1:7">
      <c r="A240" s="6" t="s">
        <v>424</v>
      </c>
      <c r="B240" s="6" t="s">
        <v>65</v>
      </c>
      <c r="C240" s="7" t="s">
        <v>369</v>
      </c>
      <c r="D240" s="8" t="s">
        <v>83</v>
      </c>
      <c r="E240" s="8" t="s">
        <v>207</v>
      </c>
      <c r="F240" s="9" t="s">
        <v>196</v>
      </c>
      <c r="G240" s="10">
        <v>63057</v>
      </c>
    </row>
    <row r="241" spans="1:7">
      <c r="A241" s="6" t="s">
        <v>425</v>
      </c>
      <c r="B241" s="6" t="s">
        <v>65</v>
      </c>
      <c r="C241" s="7" t="s">
        <v>369</v>
      </c>
      <c r="D241" s="8" t="s">
        <v>83</v>
      </c>
      <c r="E241" s="8" t="s">
        <v>207</v>
      </c>
      <c r="F241" s="9" t="s">
        <v>198</v>
      </c>
      <c r="G241" s="10">
        <v>63058</v>
      </c>
    </row>
    <row r="242" spans="1:7">
      <c r="A242" s="6" t="s">
        <v>426</v>
      </c>
      <c r="B242" s="6" t="s">
        <v>65</v>
      </c>
      <c r="C242" s="7" t="s">
        <v>369</v>
      </c>
      <c r="D242" s="8" t="s">
        <v>83</v>
      </c>
      <c r="E242" s="8" t="s">
        <v>207</v>
      </c>
      <c r="F242" s="9" t="s">
        <v>200</v>
      </c>
      <c r="G242" s="10">
        <v>63059</v>
      </c>
    </row>
    <row r="243" spans="1:7">
      <c r="A243" s="6" t="s">
        <v>427</v>
      </c>
      <c r="B243" s="6" t="s">
        <v>65</v>
      </c>
      <c r="C243" s="7" t="s">
        <v>369</v>
      </c>
      <c r="D243" s="8" t="s">
        <v>83</v>
      </c>
      <c r="E243" s="8" t="s">
        <v>207</v>
      </c>
      <c r="F243" s="9" t="s">
        <v>202</v>
      </c>
      <c r="G243" s="10">
        <v>63060</v>
      </c>
    </row>
    <row r="244" spans="1:7">
      <c r="A244" s="6" t="s">
        <v>428</v>
      </c>
      <c r="B244" s="6" t="s">
        <v>65</v>
      </c>
      <c r="C244" s="7" t="s">
        <v>369</v>
      </c>
      <c r="D244" s="8" t="s">
        <v>83</v>
      </c>
      <c r="E244" s="8" t="s">
        <v>207</v>
      </c>
      <c r="F244" s="9" t="s">
        <v>84</v>
      </c>
      <c r="G244" s="10">
        <v>63061</v>
      </c>
    </row>
    <row r="245" spans="1:7">
      <c r="A245" s="6" t="s">
        <v>429</v>
      </c>
      <c r="B245" s="6" t="s">
        <v>65</v>
      </c>
      <c r="C245" s="7" t="s">
        <v>369</v>
      </c>
      <c r="D245" s="8" t="s">
        <v>83</v>
      </c>
      <c r="E245" s="8" t="s">
        <v>207</v>
      </c>
      <c r="F245" s="9" t="s">
        <v>205</v>
      </c>
      <c r="G245" s="10">
        <v>63062</v>
      </c>
    </row>
    <row r="246" spans="1:7">
      <c r="A246" s="6" t="s">
        <v>430</v>
      </c>
      <c r="B246" s="6" t="s">
        <v>65</v>
      </c>
      <c r="C246" s="7" t="s">
        <v>369</v>
      </c>
      <c r="D246" s="8" t="s">
        <v>83</v>
      </c>
      <c r="E246" s="8" t="s">
        <v>207</v>
      </c>
      <c r="F246" s="9" t="s">
        <v>207</v>
      </c>
      <c r="G246" s="10">
        <v>63063</v>
      </c>
    </row>
    <row r="247" spans="1:7">
      <c r="A247" s="6" t="s">
        <v>431</v>
      </c>
      <c r="B247" s="6" t="s">
        <v>65</v>
      </c>
      <c r="C247" s="7" t="s">
        <v>369</v>
      </c>
      <c r="D247" s="8" t="s">
        <v>83</v>
      </c>
      <c r="E247" s="8" t="s">
        <v>207</v>
      </c>
      <c r="F247" s="9" t="s">
        <v>209</v>
      </c>
      <c r="G247" s="10">
        <v>63064</v>
      </c>
    </row>
    <row r="248" spans="1:7">
      <c r="A248" s="6" t="s">
        <v>432</v>
      </c>
      <c r="B248" s="6" t="s">
        <v>65</v>
      </c>
      <c r="C248" s="7" t="s">
        <v>369</v>
      </c>
      <c r="D248" s="8" t="s">
        <v>83</v>
      </c>
      <c r="E248" s="8" t="s">
        <v>207</v>
      </c>
      <c r="F248" s="9" t="s">
        <v>211</v>
      </c>
      <c r="G248" s="10">
        <v>63065</v>
      </c>
    </row>
    <row r="249" spans="1:7">
      <c r="A249" s="6" t="s">
        <v>433</v>
      </c>
      <c r="B249" s="6" t="s">
        <v>65</v>
      </c>
      <c r="C249" s="7" t="s">
        <v>369</v>
      </c>
      <c r="D249" s="8" t="s">
        <v>83</v>
      </c>
      <c r="E249" s="8" t="s">
        <v>207</v>
      </c>
      <c r="F249" s="9" t="s">
        <v>213</v>
      </c>
      <c r="G249" s="10">
        <v>63066</v>
      </c>
    </row>
    <row r="250" spans="1:7">
      <c r="A250" s="6" t="s">
        <v>434</v>
      </c>
      <c r="B250" s="6" t="s">
        <v>65</v>
      </c>
      <c r="C250" s="7" t="s">
        <v>369</v>
      </c>
      <c r="D250" s="8" t="s">
        <v>83</v>
      </c>
      <c r="E250" s="8" t="s">
        <v>207</v>
      </c>
      <c r="F250" s="9" t="s">
        <v>215</v>
      </c>
      <c r="G250" s="10">
        <v>63067</v>
      </c>
    </row>
    <row r="251" spans="1:7">
      <c r="A251" s="6" t="s">
        <v>435</v>
      </c>
      <c r="B251" s="6" t="s">
        <v>65</v>
      </c>
      <c r="C251" s="7" t="s">
        <v>369</v>
      </c>
      <c r="D251" s="8" t="s">
        <v>83</v>
      </c>
      <c r="E251" s="8" t="s">
        <v>207</v>
      </c>
      <c r="F251" s="9" t="s">
        <v>217</v>
      </c>
      <c r="G251" s="10">
        <v>63068</v>
      </c>
    </row>
    <row r="252" spans="1:7">
      <c r="A252" s="6" t="s">
        <v>436</v>
      </c>
      <c r="B252" s="6" t="s">
        <v>65</v>
      </c>
      <c r="C252" s="7" t="s">
        <v>369</v>
      </c>
      <c r="D252" s="8" t="s">
        <v>83</v>
      </c>
      <c r="E252" s="8" t="s">
        <v>207</v>
      </c>
      <c r="F252" s="9" t="s">
        <v>219</v>
      </c>
      <c r="G252" s="10">
        <v>63069</v>
      </c>
    </row>
    <row r="253" spans="1:7">
      <c r="A253" s="6" t="s">
        <v>437</v>
      </c>
      <c r="B253" s="6" t="s">
        <v>65</v>
      </c>
      <c r="C253" s="7" t="s">
        <v>369</v>
      </c>
      <c r="D253" s="8" t="s">
        <v>83</v>
      </c>
      <c r="E253" s="8" t="s">
        <v>207</v>
      </c>
      <c r="F253" s="9" t="s">
        <v>221</v>
      </c>
      <c r="G253" s="10">
        <v>63070</v>
      </c>
    </row>
    <row r="254" spans="1:7">
      <c r="A254" s="6" t="s">
        <v>438</v>
      </c>
      <c r="B254" s="6" t="s">
        <v>65</v>
      </c>
      <c r="C254" s="7" t="s">
        <v>369</v>
      </c>
      <c r="D254" s="8" t="s">
        <v>83</v>
      </c>
      <c r="E254" s="8" t="s">
        <v>207</v>
      </c>
      <c r="F254" s="9" t="s">
        <v>223</v>
      </c>
      <c r="G254" s="10">
        <v>63071</v>
      </c>
    </row>
    <row r="255" spans="1:7">
      <c r="A255" s="6" t="s">
        <v>439</v>
      </c>
      <c r="B255" s="6" t="s">
        <v>65</v>
      </c>
      <c r="C255" s="7" t="s">
        <v>369</v>
      </c>
      <c r="D255" s="8" t="s">
        <v>83</v>
      </c>
      <c r="E255" s="8" t="s">
        <v>207</v>
      </c>
      <c r="F255" s="9" t="s">
        <v>225</v>
      </c>
      <c r="G255" s="10">
        <v>63072</v>
      </c>
    </row>
    <row r="256" spans="1:7">
      <c r="A256" s="6" t="s">
        <v>440</v>
      </c>
      <c r="B256" s="6" t="s">
        <v>65</v>
      </c>
      <c r="C256" s="7" t="s">
        <v>369</v>
      </c>
      <c r="D256" s="8" t="s">
        <v>83</v>
      </c>
      <c r="E256" s="8" t="s">
        <v>207</v>
      </c>
      <c r="F256" s="9" t="s">
        <v>227</v>
      </c>
      <c r="G256" s="10">
        <v>63073</v>
      </c>
    </row>
    <row r="257" spans="1:7">
      <c r="A257" s="6" t="s">
        <v>441</v>
      </c>
      <c r="B257" s="6" t="s">
        <v>65</v>
      </c>
      <c r="C257" s="7" t="s">
        <v>369</v>
      </c>
      <c r="D257" s="8" t="s">
        <v>83</v>
      </c>
      <c r="E257" s="8" t="s">
        <v>207</v>
      </c>
      <c r="F257" s="9" t="s">
        <v>229</v>
      </c>
      <c r="G257" s="10">
        <v>63074</v>
      </c>
    </row>
    <row r="258" spans="1:7">
      <c r="A258" s="6" t="s">
        <v>442</v>
      </c>
      <c r="B258" s="6" t="s">
        <v>65</v>
      </c>
      <c r="C258" s="7" t="s">
        <v>369</v>
      </c>
      <c r="D258" s="8" t="s">
        <v>83</v>
      </c>
      <c r="E258" s="8" t="s">
        <v>207</v>
      </c>
      <c r="F258" s="9" t="s">
        <v>231</v>
      </c>
      <c r="G258" s="10">
        <v>63075</v>
      </c>
    </row>
    <row r="259" spans="1:7">
      <c r="A259" s="6" t="s">
        <v>443</v>
      </c>
      <c r="B259" s="6" t="s">
        <v>65</v>
      </c>
      <c r="C259" s="7" t="s">
        <v>369</v>
      </c>
      <c r="D259" s="8" t="s">
        <v>83</v>
      </c>
      <c r="E259" s="8" t="s">
        <v>207</v>
      </c>
      <c r="F259" s="9" t="s">
        <v>233</v>
      </c>
      <c r="G259" s="10">
        <v>63076</v>
      </c>
    </row>
    <row r="260" spans="1:7">
      <c r="A260" s="6" t="s">
        <v>444</v>
      </c>
      <c r="B260" s="6" t="s">
        <v>65</v>
      </c>
      <c r="C260" s="7" t="s">
        <v>369</v>
      </c>
      <c r="D260" s="8" t="s">
        <v>83</v>
      </c>
      <c r="E260" s="8" t="s">
        <v>207</v>
      </c>
      <c r="F260" s="9" t="s">
        <v>235</v>
      </c>
      <c r="G260" s="10">
        <v>63077</v>
      </c>
    </row>
    <row r="261" spans="1:7">
      <c r="A261" s="6" t="s">
        <v>445</v>
      </c>
      <c r="B261" s="6" t="s">
        <v>65</v>
      </c>
      <c r="C261" s="7" t="s">
        <v>369</v>
      </c>
      <c r="D261" s="8" t="s">
        <v>83</v>
      </c>
      <c r="E261" s="8" t="s">
        <v>207</v>
      </c>
      <c r="F261" s="9" t="s">
        <v>237</v>
      </c>
      <c r="G261" s="10">
        <v>63078</v>
      </c>
    </row>
    <row r="262" spans="1:7">
      <c r="A262" s="6" t="s">
        <v>446</v>
      </c>
      <c r="B262" s="6" t="s">
        <v>65</v>
      </c>
      <c r="C262" s="7" t="s">
        <v>369</v>
      </c>
      <c r="D262" s="8" t="s">
        <v>83</v>
      </c>
      <c r="E262" s="8" t="s">
        <v>207</v>
      </c>
      <c r="F262" s="9" t="s">
        <v>239</v>
      </c>
      <c r="G262" s="10">
        <v>63079</v>
      </c>
    </row>
    <row r="263" spans="1:7">
      <c r="A263" s="6" t="s">
        <v>447</v>
      </c>
      <c r="B263" s="6" t="s">
        <v>65</v>
      </c>
      <c r="C263" s="7" t="s">
        <v>369</v>
      </c>
      <c r="D263" s="8" t="s">
        <v>83</v>
      </c>
      <c r="E263" s="8" t="s">
        <v>207</v>
      </c>
      <c r="F263" s="9" t="s">
        <v>241</v>
      </c>
      <c r="G263" s="10">
        <v>63080</v>
      </c>
    </row>
    <row r="264" spans="1:7">
      <c r="A264" s="6" t="s">
        <v>448</v>
      </c>
      <c r="B264" s="6" t="s">
        <v>65</v>
      </c>
      <c r="C264" s="7" t="s">
        <v>369</v>
      </c>
      <c r="D264" s="8" t="s">
        <v>83</v>
      </c>
      <c r="E264" s="8" t="s">
        <v>207</v>
      </c>
      <c r="F264" s="9" t="s">
        <v>243</v>
      </c>
      <c r="G264" s="10">
        <v>63081</v>
      </c>
    </row>
    <row r="265" spans="1:7">
      <c r="A265" s="6" t="s">
        <v>449</v>
      </c>
      <c r="B265" s="6" t="s">
        <v>65</v>
      </c>
      <c r="C265" s="7" t="s">
        <v>369</v>
      </c>
      <c r="D265" s="8" t="s">
        <v>83</v>
      </c>
      <c r="E265" s="8" t="s">
        <v>207</v>
      </c>
      <c r="F265" s="9" t="s">
        <v>245</v>
      </c>
      <c r="G265" s="10">
        <v>63082</v>
      </c>
    </row>
    <row r="266" spans="1:7">
      <c r="A266" s="6" t="s">
        <v>450</v>
      </c>
      <c r="B266" s="6" t="s">
        <v>65</v>
      </c>
      <c r="C266" s="7" t="s">
        <v>369</v>
      </c>
      <c r="D266" s="8" t="s">
        <v>83</v>
      </c>
      <c r="E266" s="8" t="s">
        <v>207</v>
      </c>
      <c r="F266" s="9" t="s">
        <v>247</v>
      </c>
      <c r="G266" s="10">
        <v>63083</v>
      </c>
    </row>
    <row r="267" spans="1:7">
      <c r="A267" s="6" t="s">
        <v>451</v>
      </c>
      <c r="B267" s="6" t="s">
        <v>65</v>
      </c>
      <c r="C267" s="7" t="s">
        <v>369</v>
      </c>
      <c r="D267" s="8" t="s">
        <v>83</v>
      </c>
      <c r="E267" s="8" t="s">
        <v>207</v>
      </c>
      <c r="F267" s="9" t="s">
        <v>249</v>
      </c>
      <c r="G267" s="10">
        <v>63084</v>
      </c>
    </row>
    <row r="268" spans="1:7">
      <c r="A268" s="6" t="s">
        <v>452</v>
      </c>
      <c r="B268" s="6" t="s">
        <v>65</v>
      </c>
      <c r="C268" s="7" t="s">
        <v>369</v>
      </c>
      <c r="D268" s="8" t="s">
        <v>83</v>
      </c>
      <c r="E268" s="8" t="s">
        <v>207</v>
      </c>
      <c r="F268" s="9" t="s">
        <v>251</v>
      </c>
      <c r="G268" s="10">
        <v>63085</v>
      </c>
    </row>
    <row r="269" spans="1:7">
      <c r="A269" s="6" t="s">
        <v>453</v>
      </c>
      <c r="B269" s="6" t="s">
        <v>65</v>
      </c>
      <c r="C269" s="7" t="s">
        <v>369</v>
      </c>
      <c r="D269" s="8" t="s">
        <v>83</v>
      </c>
      <c r="E269" s="8" t="s">
        <v>207</v>
      </c>
      <c r="F269" s="9" t="s">
        <v>253</v>
      </c>
      <c r="G269" s="10">
        <v>63086</v>
      </c>
    </row>
    <row r="270" spans="1:7">
      <c r="A270" s="6" t="s">
        <v>454</v>
      </c>
      <c r="B270" s="6" t="s">
        <v>65</v>
      </c>
      <c r="C270" s="7" t="s">
        <v>369</v>
      </c>
      <c r="D270" s="8" t="s">
        <v>83</v>
      </c>
      <c r="E270" s="8" t="s">
        <v>207</v>
      </c>
      <c r="F270" s="9" t="s">
        <v>255</v>
      </c>
      <c r="G270" s="10">
        <v>63087</v>
      </c>
    </row>
    <row r="271" spans="1:7">
      <c r="A271" s="6" t="s">
        <v>455</v>
      </c>
      <c r="B271" s="6" t="s">
        <v>65</v>
      </c>
      <c r="C271" s="7" t="s">
        <v>369</v>
      </c>
      <c r="D271" s="8" t="s">
        <v>83</v>
      </c>
      <c r="E271" s="8" t="s">
        <v>207</v>
      </c>
      <c r="F271" s="9" t="s">
        <v>257</v>
      </c>
      <c r="G271" s="10">
        <v>63088</v>
      </c>
    </row>
    <row r="272" spans="1:7">
      <c r="A272" s="6" t="s">
        <v>456</v>
      </c>
      <c r="B272" s="6" t="s">
        <v>65</v>
      </c>
      <c r="C272" s="7" t="s">
        <v>369</v>
      </c>
      <c r="D272" s="8" t="s">
        <v>83</v>
      </c>
      <c r="E272" s="8" t="s">
        <v>207</v>
      </c>
      <c r="F272" s="9" t="s">
        <v>259</v>
      </c>
      <c r="G272" s="10">
        <v>63089</v>
      </c>
    </row>
    <row r="273" spans="1:7">
      <c r="A273" s="6" t="s">
        <v>457</v>
      </c>
      <c r="B273" s="6" t="s">
        <v>65</v>
      </c>
      <c r="C273" s="7" t="s">
        <v>369</v>
      </c>
      <c r="D273" s="8" t="s">
        <v>83</v>
      </c>
      <c r="E273" s="8" t="s">
        <v>207</v>
      </c>
      <c r="F273" s="9" t="s">
        <v>261</v>
      </c>
      <c r="G273" s="10">
        <v>63090</v>
      </c>
    </row>
    <row r="274" spans="1:7">
      <c r="A274" s="6" t="s">
        <v>458</v>
      </c>
      <c r="B274" s="6" t="s">
        <v>65</v>
      </c>
      <c r="C274" s="7" t="s">
        <v>369</v>
      </c>
      <c r="D274" s="8" t="s">
        <v>83</v>
      </c>
      <c r="E274" s="8" t="s">
        <v>207</v>
      </c>
      <c r="F274" s="9" t="s">
        <v>263</v>
      </c>
      <c r="G274" s="10">
        <v>63091</v>
      </c>
    </row>
    <row r="275" spans="1:7">
      <c r="A275" s="6" t="s">
        <v>459</v>
      </c>
      <c r="B275" s="6" t="s">
        <v>65</v>
      </c>
      <c r="C275" s="7" t="s">
        <v>369</v>
      </c>
      <c r="D275" s="8" t="s">
        <v>83</v>
      </c>
      <c r="E275" s="8" t="s">
        <v>207</v>
      </c>
      <c r="F275" s="9" t="s">
        <v>265</v>
      </c>
      <c r="G275" s="10">
        <v>63092</v>
      </c>
    </row>
    <row r="276" spans="1:7">
      <c r="A276" s="6" t="s">
        <v>460</v>
      </c>
      <c r="B276" s="6" t="s">
        <v>65</v>
      </c>
      <c r="C276" s="7" t="s">
        <v>461</v>
      </c>
      <c r="D276" s="8" t="s">
        <v>83</v>
      </c>
      <c r="E276" s="8" t="s">
        <v>209</v>
      </c>
      <c r="F276" s="9" t="s">
        <v>85</v>
      </c>
      <c r="G276" s="10">
        <v>64001</v>
      </c>
    </row>
    <row r="277" spans="1:7">
      <c r="A277" s="6" t="s">
        <v>462</v>
      </c>
      <c r="B277" s="6" t="s">
        <v>65</v>
      </c>
      <c r="C277" s="7" t="s">
        <v>461</v>
      </c>
      <c r="D277" s="8" t="s">
        <v>83</v>
      </c>
      <c r="E277" s="8" t="s">
        <v>209</v>
      </c>
      <c r="F277" s="9" t="s">
        <v>87</v>
      </c>
      <c r="G277" s="10">
        <v>64002</v>
      </c>
    </row>
    <row r="278" spans="1:7">
      <c r="A278" s="6" t="s">
        <v>463</v>
      </c>
      <c r="B278" s="6" t="s">
        <v>65</v>
      </c>
      <c r="C278" s="7" t="s">
        <v>461</v>
      </c>
      <c r="D278" s="8" t="s">
        <v>83</v>
      </c>
      <c r="E278" s="8" t="s">
        <v>209</v>
      </c>
      <c r="F278" s="9" t="s">
        <v>89</v>
      </c>
      <c r="G278" s="10">
        <v>64003</v>
      </c>
    </row>
    <row r="279" spans="1:7">
      <c r="A279" s="6" t="s">
        <v>464</v>
      </c>
      <c r="B279" s="6" t="s">
        <v>65</v>
      </c>
      <c r="C279" s="7" t="s">
        <v>461</v>
      </c>
      <c r="D279" s="8" t="s">
        <v>83</v>
      </c>
      <c r="E279" s="8" t="s">
        <v>209</v>
      </c>
      <c r="F279" s="9" t="s">
        <v>91</v>
      </c>
      <c r="G279" s="10">
        <v>64004</v>
      </c>
    </row>
    <row r="280" spans="1:7">
      <c r="A280" s="6" t="s">
        <v>465</v>
      </c>
      <c r="B280" s="6" t="s">
        <v>65</v>
      </c>
      <c r="C280" s="7" t="s">
        <v>461</v>
      </c>
      <c r="D280" s="8" t="s">
        <v>83</v>
      </c>
      <c r="E280" s="8" t="s">
        <v>209</v>
      </c>
      <c r="F280" s="9" t="s">
        <v>93</v>
      </c>
      <c r="G280" s="10">
        <v>64005</v>
      </c>
    </row>
    <row r="281" spans="1:7">
      <c r="A281" s="6" t="s">
        <v>466</v>
      </c>
      <c r="B281" s="6" t="s">
        <v>65</v>
      </c>
      <c r="C281" s="7" t="s">
        <v>461</v>
      </c>
      <c r="D281" s="8" t="s">
        <v>83</v>
      </c>
      <c r="E281" s="8" t="s">
        <v>209</v>
      </c>
      <c r="F281" s="9" t="s">
        <v>95</v>
      </c>
      <c r="G281" s="10">
        <v>64006</v>
      </c>
    </row>
    <row r="282" spans="1:7">
      <c r="A282" s="6" t="s">
        <v>467</v>
      </c>
      <c r="B282" s="6" t="s">
        <v>65</v>
      </c>
      <c r="C282" s="7" t="s">
        <v>461</v>
      </c>
      <c r="D282" s="8" t="s">
        <v>83</v>
      </c>
      <c r="E282" s="8" t="s">
        <v>209</v>
      </c>
      <c r="F282" s="9" t="s">
        <v>97</v>
      </c>
      <c r="G282" s="10">
        <v>64007</v>
      </c>
    </row>
    <row r="283" spans="1:7">
      <c r="A283" s="6" t="s">
        <v>461</v>
      </c>
      <c r="B283" s="6" t="s">
        <v>65</v>
      </c>
      <c r="C283" s="7" t="s">
        <v>461</v>
      </c>
      <c r="D283" s="8" t="s">
        <v>83</v>
      </c>
      <c r="E283" s="8" t="s">
        <v>209</v>
      </c>
      <c r="F283" s="9" t="s">
        <v>99</v>
      </c>
      <c r="G283" s="10">
        <v>64008</v>
      </c>
    </row>
    <row r="284" spans="1:7">
      <c r="A284" s="6" t="s">
        <v>468</v>
      </c>
      <c r="B284" s="6" t="s">
        <v>65</v>
      </c>
      <c r="C284" s="7" t="s">
        <v>461</v>
      </c>
      <c r="D284" s="8" t="s">
        <v>83</v>
      </c>
      <c r="E284" s="8" t="s">
        <v>209</v>
      </c>
      <c r="F284" s="9" t="s">
        <v>101</v>
      </c>
      <c r="G284" s="10">
        <v>64009</v>
      </c>
    </row>
    <row r="285" spans="1:7">
      <c r="A285" s="6" t="s">
        <v>469</v>
      </c>
      <c r="B285" s="6" t="s">
        <v>65</v>
      </c>
      <c r="C285" s="7" t="s">
        <v>461</v>
      </c>
      <c r="D285" s="8" t="s">
        <v>83</v>
      </c>
      <c r="E285" s="8" t="s">
        <v>209</v>
      </c>
      <c r="F285" s="9" t="s">
        <v>103</v>
      </c>
      <c r="G285" s="10">
        <v>64010</v>
      </c>
    </row>
    <row r="286" spans="1:7">
      <c r="A286" s="6" t="s">
        <v>470</v>
      </c>
      <c r="B286" s="6" t="s">
        <v>65</v>
      </c>
      <c r="C286" s="7" t="s">
        <v>461</v>
      </c>
      <c r="D286" s="8" t="s">
        <v>83</v>
      </c>
      <c r="E286" s="8" t="s">
        <v>209</v>
      </c>
      <c r="F286" s="9" t="s">
        <v>105</v>
      </c>
      <c r="G286" s="10">
        <v>64011</v>
      </c>
    </row>
    <row r="287" spans="1:7">
      <c r="A287" s="6" t="s">
        <v>471</v>
      </c>
      <c r="B287" s="6" t="s">
        <v>65</v>
      </c>
      <c r="C287" s="7" t="s">
        <v>461</v>
      </c>
      <c r="D287" s="8" t="s">
        <v>83</v>
      </c>
      <c r="E287" s="8" t="s">
        <v>209</v>
      </c>
      <c r="F287" s="9" t="s">
        <v>107</v>
      </c>
      <c r="G287" s="10">
        <v>64012</v>
      </c>
    </row>
    <row r="288" spans="1:7">
      <c r="A288" s="6" t="s">
        <v>472</v>
      </c>
      <c r="B288" s="6" t="s">
        <v>65</v>
      </c>
      <c r="C288" s="7" t="s">
        <v>461</v>
      </c>
      <c r="D288" s="8" t="s">
        <v>83</v>
      </c>
      <c r="E288" s="8" t="s">
        <v>209</v>
      </c>
      <c r="F288" s="9" t="s">
        <v>109</v>
      </c>
      <c r="G288" s="10">
        <v>64013</v>
      </c>
    </row>
    <row r="289" spans="1:7">
      <c r="A289" s="6" t="s">
        <v>473</v>
      </c>
      <c r="B289" s="6" t="s">
        <v>65</v>
      </c>
      <c r="C289" s="7" t="s">
        <v>461</v>
      </c>
      <c r="D289" s="8" t="s">
        <v>83</v>
      </c>
      <c r="E289" s="8" t="s">
        <v>209</v>
      </c>
      <c r="F289" s="9" t="s">
        <v>111</v>
      </c>
      <c r="G289" s="10">
        <v>64014</v>
      </c>
    </row>
    <row r="290" spans="1:7">
      <c r="A290" s="6" t="s">
        <v>474</v>
      </c>
      <c r="B290" s="6" t="s">
        <v>65</v>
      </c>
      <c r="C290" s="7" t="s">
        <v>461</v>
      </c>
      <c r="D290" s="8" t="s">
        <v>83</v>
      </c>
      <c r="E290" s="8" t="s">
        <v>209</v>
      </c>
      <c r="F290" s="9" t="s">
        <v>113</v>
      </c>
      <c r="G290" s="10">
        <v>64015</v>
      </c>
    </row>
    <row r="291" spans="1:7">
      <c r="A291" s="6" t="s">
        <v>475</v>
      </c>
      <c r="B291" s="6" t="s">
        <v>65</v>
      </c>
      <c r="C291" s="7" t="s">
        <v>461</v>
      </c>
      <c r="D291" s="8" t="s">
        <v>83</v>
      </c>
      <c r="E291" s="8" t="s">
        <v>209</v>
      </c>
      <c r="F291" s="9" t="s">
        <v>115</v>
      </c>
      <c r="G291" s="10">
        <v>64016</v>
      </c>
    </row>
    <row r="292" spans="1:7">
      <c r="A292" s="6" t="s">
        <v>476</v>
      </c>
      <c r="B292" s="6" t="s">
        <v>65</v>
      </c>
      <c r="C292" s="7" t="s">
        <v>461</v>
      </c>
      <c r="D292" s="8" t="s">
        <v>83</v>
      </c>
      <c r="E292" s="8" t="s">
        <v>209</v>
      </c>
      <c r="F292" s="9" t="s">
        <v>117</v>
      </c>
      <c r="G292" s="10">
        <v>64017</v>
      </c>
    </row>
    <row r="293" spans="1:7">
      <c r="A293" s="6" t="s">
        <v>477</v>
      </c>
      <c r="B293" s="6" t="s">
        <v>65</v>
      </c>
      <c r="C293" s="7" t="s">
        <v>461</v>
      </c>
      <c r="D293" s="8" t="s">
        <v>83</v>
      </c>
      <c r="E293" s="8" t="s">
        <v>209</v>
      </c>
      <c r="F293" s="9" t="s">
        <v>119</v>
      </c>
      <c r="G293" s="10">
        <v>64018</v>
      </c>
    </row>
    <row r="294" spans="1:7">
      <c r="A294" s="6" t="s">
        <v>478</v>
      </c>
      <c r="B294" s="6" t="s">
        <v>65</v>
      </c>
      <c r="C294" s="7" t="s">
        <v>461</v>
      </c>
      <c r="D294" s="8" t="s">
        <v>83</v>
      </c>
      <c r="E294" s="8" t="s">
        <v>209</v>
      </c>
      <c r="F294" s="9" t="s">
        <v>121</v>
      </c>
      <c r="G294" s="10">
        <v>64019</v>
      </c>
    </row>
    <row r="295" spans="1:7">
      <c r="A295" s="6" t="s">
        <v>479</v>
      </c>
      <c r="B295" s="6" t="s">
        <v>65</v>
      </c>
      <c r="C295" s="7" t="s">
        <v>461</v>
      </c>
      <c r="D295" s="8" t="s">
        <v>83</v>
      </c>
      <c r="E295" s="8" t="s">
        <v>209</v>
      </c>
      <c r="F295" s="9" t="s">
        <v>123</v>
      </c>
      <c r="G295" s="10">
        <v>64020</v>
      </c>
    </row>
    <row r="296" spans="1:7">
      <c r="A296" s="6" t="s">
        <v>480</v>
      </c>
      <c r="B296" s="6" t="s">
        <v>65</v>
      </c>
      <c r="C296" s="7" t="s">
        <v>461</v>
      </c>
      <c r="D296" s="8" t="s">
        <v>83</v>
      </c>
      <c r="E296" s="8" t="s">
        <v>209</v>
      </c>
      <c r="F296" s="9" t="s">
        <v>125</v>
      </c>
      <c r="G296" s="10">
        <v>64021</v>
      </c>
    </row>
    <row r="297" spans="1:7">
      <c r="A297" s="6" t="s">
        <v>481</v>
      </c>
      <c r="B297" s="6" t="s">
        <v>65</v>
      </c>
      <c r="C297" s="7" t="s">
        <v>461</v>
      </c>
      <c r="D297" s="8" t="s">
        <v>83</v>
      </c>
      <c r="E297" s="8" t="s">
        <v>209</v>
      </c>
      <c r="F297" s="9" t="s">
        <v>126</v>
      </c>
      <c r="G297" s="10">
        <v>64022</v>
      </c>
    </row>
    <row r="298" spans="1:7">
      <c r="A298" s="6" t="s">
        <v>482</v>
      </c>
      <c r="B298" s="6" t="s">
        <v>65</v>
      </c>
      <c r="C298" s="7" t="s">
        <v>461</v>
      </c>
      <c r="D298" s="8" t="s">
        <v>83</v>
      </c>
      <c r="E298" s="8" t="s">
        <v>209</v>
      </c>
      <c r="F298" s="9" t="s">
        <v>128</v>
      </c>
      <c r="G298" s="10">
        <v>64023</v>
      </c>
    </row>
    <row r="299" spans="1:7">
      <c r="A299" s="6" t="s">
        <v>483</v>
      </c>
      <c r="B299" s="6" t="s">
        <v>65</v>
      </c>
      <c r="C299" s="7" t="s">
        <v>461</v>
      </c>
      <c r="D299" s="8" t="s">
        <v>83</v>
      </c>
      <c r="E299" s="8" t="s">
        <v>209</v>
      </c>
      <c r="F299" s="9" t="s">
        <v>130</v>
      </c>
      <c r="G299" s="10">
        <v>64024</v>
      </c>
    </row>
    <row r="300" spans="1:7">
      <c r="A300" s="6" t="s">
        <v>484</v>
      </c>
      <c r="B300" s="6" t="s">
        <v>65</v>
      </c>
      <c r="C300" s="7" t="s">
        <v>461</v>
      </c>
      <c r="D300" s="8" t="s">
        <v>83</v>
      </c>
      <c r="E300" s="8" t="s">
        <v>209</v>
      </c>
      <c r="F300" s="9" t="s">
        <v>132</v>
      </c>
      <c r="G300" s="10">
        <v>64025</v>
      </c>
    </row>
    <row r="301" spans="1:7">
      <c r="A301" s="6" t="s">
        <v>485</v>
      </c>
      <c r="B301" s="6" t="s">
        <v>65</v>
      </c>
      <c r="C301" s="7" t="s">
        <v>461</v>
      </c>
      <c r="D301" s="8" t="s">
        <v>83</v>
      </c>
      <c r="E301" s="8" t="s">
        <v>209</v>
      </c>
      <c r="F301" s="9" t="s">
        <v>134</v>
      </c>
      <c r="G301" s="10">
        <v>64026</v>
      </c>
    </row>
    <row r="302" spans="1:7">
      <c r="A302" s="6" t="s">
        <v>486</v>
      </c>
      <c r="B302" s="6" t="s">
        <v>65</v>
      </c>
      <c r="C302" s="7" t="s">
        <v>461</v>
      </c>
      <c r="D302" s="8" t="s">
        <v>83</v>
      </c>
      <c r="E302" s="8" t="s">
        <v>209</v>
      </c>
      <c r="F302" s="9" t="s">
        <v>136</v>
      </c>
      <c r="G302" s="10">
        <v>64027</v>
      </c>
    </row>
    <row r="303" spans="1:7">
      <c r="A303" s="6" t="s">
        <v>487</v>
      </c>
      <c r="B303" s="6" t="s">
        <v>65</v>
      </c>
      <c r="C303" s="7" t="s">
        <v>461</v>
      </c>
      <c r="D303" s="8" t="s">
        <v>83</v>
      </c>
      <c r="E303" s="8" t="s">
        <v>209</v>
      </c>
      <c r="F303" s="9" t="s">
        <v>138</v>
      </c>
      <c r="G303" s="10">
        <v>64028</v>
      </c>
    </row>
    <row r="304" spans="1:7">
      <c r="A304" s="6" t="s">
        <v>488</v>
      </c>
      <c r="B304" s="6" t="s">
        <v>65</v>
      </c>
      <c r="C304" s="7" t="s">
        <v>461</v>
      </c>
      <c r="D304" s="8" t="s">
        <v>83</v>
      </c>
      <c r="E304" s="8" t="s">
        <v>209</v>
      </c>
      <c r="F304" s="9" t="s">
        <v>140</v>
      </c>
      <c r="G304" s="10">
        <v>64029</v>
      </c>
    </row>
    <row r="305" spans="1:7">
      <c r="A305" s="6" t="s">
        <v>489</v>
      </c>
      <c r="B305" s="6" t="s">
        <v>65</v>
      </c>
      <c r="C305" s="7" t="s">
        <v>461</v>
      </c>
      <c r="D305" s="8" t="s">
        <v>83</v>
      </c>
      <c r="E305" s="8" t="s">
        <v>209</v>
      </c>
      <c r="F305" s="9" t="s">
        <v>142</v>
      </c>
      <c r="G305" s="10">
        <v>64030</v>
      </c>
    </row>
    <row r="306" spans="1:7">
      <c r="A306" s="6" t="s">
        <v>490</v>
      </c>
      <c r="B306" s="6" t="s">
        <v>65</v>
      </c>
      <c r="C306" s="7" t="s">
        <v>461</v>
      </c>
      <c r="D306" s="8" t="s">
        <v>83</v>
      </c>
      <c r="E306" s="8" t="s">
        <v>209</v>
      </c>
      <c r="F306" s="9" t="s">
        <v>144</v>
      </c>
      <c r="G306" s="10">
        <v>64031</v>
      </c>
    </row>
    <row r="307" spans="1:7">
      <c r="A307" s="6" t="s">
        <v>491</v>
      </c>
      <c r="B307" s="6" t="s">
        <v>65</v>
      </c>
      <c r="C307" s="7" t="s">
        <v>461</v>
      </c>
      <c r="D307" s="8" t="s">
        <v>83</v>
      </c>
      <c r="E307" s="8" t="s">
        <v>209</v>
      </c>
      <c r="F307" s="9" t="s">
        <v>146</v>
      </c>
      <c r="G307" s="10">
        <v>64032</v>
      </c>
    </row>
    <row r="308" spans="1:7">
      <c r="A308" s="6" t="s">
        <v>492</v>
      </c>
      <c r="B308" s="6" t="s">
        <v>65</v>
      </c>
      <c r="C308" s="7" t="s">
        <v>461</v>
      </c>
      <c r="D308" s="8" t="s">
        <v>83</v>
      </c>
      <c r="E308" s="8" t="s">
        <v>209</v>
      </c>
      <c r="F308" s="9" t="s">
        <v>148</v>
      </c>
      <c r="G308" s="10">
        <v>64033</v>
      </c>
    </row>
    <row r="309" spans="1:7">
      <c r="A309" s="6" t="s">
        <v>493</v>
      </c>
      <c r="B309" s="6" t="s">
        <v>65</v>
      </c>
      <c r="C309" s="7" t="s">
        <v>461</v>
      </c>
      <c r="D309" s="8" t="s">
        <v>83</v>
      </c>
      <c r="E309" s="8" t="s">
        <v>209</v>
      </c>
      <c r="F309" s="9" t="s">
        <v>150</v>
      </c>
      <c r="G309" s="10">
        <v>64034</v>
      </c>
    </row>
    <row r="310" spans="1:7">
      <c r="A310" s="6" t="s">
        <v>494</v>
      </c>
      <c r="B310" s="6" t="s">
        <v>65</v>
      </c>
      <c r="C310" s="7" t="s">
        <v>461</v>
      </c>
      <c r="D310" s="8" t="s">
        <v>83</v>
      </c>
      <c r="E310" s="8" t="s">
        <v>209</v>
      </c>
      <c r="F310" s="9" t="s">
        <v>152</v>
      </c>
      <c r="G310" s="10">
        <v>64035</v>
      </c>
    </row>
    <row r="311" spans="1:7">
      <c r="A311" s="6" t="s">
        <v>495</v>
      </c>
      <c r="B311" s="6" t="s">
        <v>65</v>
      </c>
      <c r="C311" s="7" t="s">
        <v>461</v>
      </c>
      <c r="D311" s="8" t="s">
        <v>83</v>
      </c>
      <c r="E311" s="8" t="s">
        <v>209</v>
      </c>
      <c r="F311" s="9" t="s">
        <v>154</v>
      </c>
      <c r="G311" s="10">
        <v>64036</v>
      </c>
    </row>
    <row r="312" spans="1:7">
      <c r="A312" s="6" t="s">
        <v>496</v>
      </c>
      <c r="B312" s="6" t="s">
        <v>65</v>
      </c>
      <c r="C312" s="7" t="s">
        <v>461</v>
      </c>
      <c r="D312" s="8" t="s">
        <v>83</v>
      </c>
      <c r="E312" s="8" t="s">
        <v>209</v>
      </c>
      <c r="F312" s="9" t="s">
        <v>156</v>
      </c>
      <c r="G312" s="10">
        <v>64037</v>
      </c>
    </row>
    <row r="313" spans="1:7">
      <c r="A313" s="6" t="s">
        <v>497</v>
      </c>
      <c r="B313" s="6" t="s">
        <v>65</v>
      </c>
      <c r="C313" s="7" t="s">
        <v>461</v>
      </c>
      <c r="D313" s="8" t="s">
        <v>83</v>
      </c>
      <c r="E313" s="8" t="s">
        <v>209</v>
      </c>
      <c r="F313" s="9" t="s">
        <v>158</v>
      </c>
      <c r="G313" s="10">
        <v>64038</v>
      </c>
    </row>
    <row r="314" spans="1:7">
      <c r="A314" s="6" t="s">
        <v>498</v>
      </c>
      <c r="B314" s="6" t="s">
        <v>65</v>
      </c>
      <c r="C314" s="7" t="s">
        <v>461</v>
      </c>
      <c r="D314" s="8" t="s">
        <v>83</v>
      </c>
      <c r="E314" s="8" t="s">
        <v>209</v>
      </c>
      <c r="F314" s="9" t="s">
        <v>160</v>
      </c>
      <c r="G314" s="10">
        <v>64039</v>
      </c>
    </row>
    <row r="315" spans="1:7">
      <c r="A315" s="6" t="s">
        <v>499</v>
      </c>
      <c r="B315" s="6" t="s">
        <v>65</v>
      </c>
      <c r="C315" s="7" t="s">
        <v>461</v>
      </c>
      <c r="D315" s="8" t="s">
        <v>83</v>
      </c>
      <c r="E315" s="8" t="s">
        <v>209</v>
      </c>
      <c r="F315" s="9" t="s">
        <v>162</v>
      </c>
      <c r="G315" s="10">
        <v>64040</v>
      </c>
    </row>
    <row r="316" spans="1:7">
      <c r="A316" s="6" t="s">
        <v>500</v>
      </c>
      <c r="B316" s="6" t="s">
        <v>65</v>
      </c>
      <c r="C316" s="7" t="s">
        <v>461</v>
      </c>
      <c r="D316" s="8" t="s">
        <v>83</v>
      </c>
      <c r="E316" s="8" t="s">
        <v>209</v>
      </c>
      <c r="F316" s="9" t="s">
        <v>164</v>
      </c>
      <c r="G316" s="10">
        <v>64041</v>
      </c>
    </row>
    <row r="317" spans="1:7">
      <c r="A317" s="6" t="s">
        <v>501</v>
      </c>
      <c r="B317" s="6" t="s">
        <v>65</v>
      </c>
      <c r="C317" s="7" t="s">
        <v>461</v>
      </c>
      <c r="D317" s="8" t="s">
        <v>83</v>
      </c>
      <c r="E317" s="8" t="s">
        <v>209</v>
      </c>
      <c r="F317" s="9" t="s">
        <v>166</v>
      </c>
      <c r="G317" s="10">
        <v>64042</v>
      </c>
    </row>
    <row r="318" spans="1:7">
      <c r="A318" s="6" t="s">
        <v>502</v>
      </c>
      <c r="B318" s="6" t="s">
        <v>65</v>
      </c>
      <c r="C318" s="7" t="s">
        <v>461</v>
      </c>
      <c r="D318" s="8" t="s">
        <v>83</v>
      </c>
      <c r="E318" s="8" t="s">
        <v>209</v>
      </c>
      <c r="F318" s="9" t="s">
        <v>168</v>
      </c>
      <c r="G318" s="10">
        <v>64043</v>
      </c>
    </row>
    <row r="319" spans="1:7">
      <c r="A319" s="6" t="s">
        <v>503</v>
      </c>
      <c r="B319" s="6" t="s">
        <v>65</v>
      </c>
      <c r="C319" s="7" t="s">
        <v>461</v>
      </c>
      <c r="D319" s="8" t="s">
        <v>83</v>
      </c>
      <c r="E319" s="8" t="s">
        <v>209</v>
      </c>
      <c r="F319" s="9" t="s">
        <v>170</v>
      </c>
      <c r="G319" s="10">
        <v>64044</v>
      </c>
    </row>
    <row r="320" spans="1:7">
      <c r="A320" s="6" t="s">
        <v>504</v>
      </c>
      <c r="B320" s="6" t="s">
        <v>65</v>
      </c>
      <c r="C320" s="7" t="s">
        <v>461</v>
      </c>
      <c r="D320" s="8" t="s">
        <v>83</v>
      </c>
      <c r="E320" s="8" t="s">
        <v>209</v>
      </c>
      <c r="F320" s="9" t="s">
        <v>172</v>
      </c>
      <c r="G320" s="10">
        <v>64045</v>
      </c>
    </row>
    <row r="321" spans="1:7">
      <c r="A321" s="6" t="s">
        <v>505</v>
      </c>
      <c r="B321" s="6" t="s">
        <v>65</v>
      </c>
      <c r="C321" s="7" t="s">
        <v>461</v>
      </c>
      <c r="D321" s="8" t="s">
        <v>83</v>
      </c>
      <c r="E321" s="8" t="s">
        <v>209</v>
      </c>
      <c r="F321" s="9" t="s">
        <v>174</v>
      </c>
      <c r="G321" s="10">
        <v>64046</v>
      </c>
    </row>
    <row r="322" spans="1:7">
      <c r="A322" s="6" t="s">
        <v>506</v>
      </c>
      <c r="B322" s="6" t="s">
        <v>65</v>
      </c>
      <c r="C322" s="7" t="s">
        <v>461</v>
      </c>
      <c r="D322" s="8" t="s">
        <v>83</v>
      </c>
      <c r="E322" s="8" t="s">
        <v>209</v>
      </c>
      <c r="F322" s="9" t="s">
        <v>176</v>
      </c>
      <c r="G322" s="10">
        <v>64047</v>
      </c>
    </row>
    <row r="323" spans="1:7">
      <c r="A323" s="6" t="s">
        <v>507</v>
      </c>
      <c r="B323" s="6" t="s">
        <v>65</v>
      </c>
      <c r="C323" s="7" t="s">
        <v>461</v>
      </c>
      <c r="D323" s="8" t="s">
        <v>83</v>
      </c>
      <c r="E323" s="8" t="s">
        <v>209</v>
      </c>
      <c r="F323" s="9" t="s">
        <v>178</v>
      </c>
      <c r="G323" s="10">
        <v>64048</v>
      </c>
    </row>
    <row r="324" spans="1:7">
      <c r="A324" s="6" t="s">
        <v>508</v>
      </c>
      <c r="B324" s="6" t="s">
        <v>65</v>
      </c>
      <c r="C324" s="7" t="s">
        <v>461</v>
      </c>
      <c r="D324" s="8" t="s">
        <v>83</v>
      </c>
      <c r="E324" s="8" t="s">
        <v>209</v>
      </c>
      <c r="F324" s="9" t="s">
        <v>180</v>
      </c>
      <c r="G324" s="10">
        <v>64049</v>
      </c>
    </row>
    <row r="325" spans="1:7">
      <c r="A325" s="6" t="s">
        <v>509</v>
      </c>
      <c r="B325" s="6" t="s">
        <v>65</v>
      </c>
      <c r="C325" s="7" t="s">
        <v>461</v>
      </c>
      <c r="D325" s="8" t="s">
        <v>83</v>
      </c>
      <c r="E325" s="8" t="s">
        <v>209</v>
      </c>
      <c r="F325" s="9" t="s">
        <v>182</v>
      </c>
      <c r="G325" s="10">
        <v>64050</v>
      </c>
    </row>
    <row r="326" spans="1:7">
      <c r="A326" s="6" t="s">
        <v>510</v>
      </c>
      <c r="B326" s="6" t="s">
        <v>65</v>
      </c>
      <c r="C326" s="7" t="s">
        <v>461</v>
      </c>
      <c r="D326" s="8" t="s">
        <v>83</v>
      </c>
      <c r="E326" s="8" t="s">
        <v>209</v>
      </c>
      <c r="F326" s="9" t="s">
        <v>184</v>
      </c>
      <c r="G326" s="10">
        <v>64051</v>
      </c>
    </row>
    <row r="327" spans="1:7">
      <c r="A327" s="6" t="s">
        <v>511</v>
      </c>
      <c r="B327" s="6" t="s">
        <v>65</v>
      </c>
      <c r="C327" s="7" t="s">
        <v>461</v>
      </c>
      <c r="D327" s="8" t="s">
        <v>83</v>
      </c>
      <c r="E327" s="8" t="s">
        <v>209</v>
      </c>
      <c r="F327" s="9" t="s">
        <v>186</v>
      </c>
      <c r="G327" s="10">
        <v>64052</v>
      </c>
    </row>
    <row r="328" spans="1:7">
      <c r="A328" s="6" t="s">
        <v>512</v>
      </c>
      <c r="B328" s="6" t="s">
        <v>65</v>
      </c>
      <c r="C328" s="7" t="s">
        <v>461</v>
      </c>
      <c r="D328" s="8" t="s">
        <v>83</v>
      </c>
      <c r="E328" s="8" t="s">
        <v>209</v>
      </c>
      <c r="F328" s="9" t="s">
        <v>188</v>
      </c>
      <c r="G328" s="10">
        <v>64053</v>
      </c>
    </row>
    <row r="329" spans="1:7">
      <c r="A329" s="6" t="s">
        <v>513</v>
      </c>
      <c r="B329" s="6" t="s">
        <v>65</v>
      </c>
      <c r="C329" s="7" t="s">
        <v>461</v>
      </c>
      <c r="D329" s="8" t="s">
        <v>83</v>
      </c>
      <c r="E329" s="8" t="s">
        <v>209</v>
      </c>
      <c r="F329" s="9" t="s">
        <v>190</v>
      </c>
      <c r="G329" s="10">
        <v>64054</v>
      </c>
    </row>
    <row r="330" spans="1:7">
      <c r="A330" s="6" t="s">
        <v>514</v>
      </c>
      <c r="B330" s="6" t="s">
        <v>65</v>
      </c>
      <c r="C330" s="7" t="s">
        <v>461</v>
      </c>
      <c r="D330" s="8" t="s">
        <v>83</v>
      </c>
      <c r="E330" s="8" t="s">
        <v>209</v>
      </c>
      <c r="F330" s="9" t="s">
        <v>192</v>
      </c>
      <c r="G330" s="10">
        <v>64055</v>
      </c>
    </row>
    <row r="331" spans="1:7">
      <c r="A331" s="6" t="s">
        <v>515</v>
      </c>
      <c r="B331" s="6" t="s">
        <v>65</v>
      </c>
      <c r="C331" s="7" t="s">
        <v>461</v>
      </c>
      <c r="D331" s="8" t="s">
        <v>83</v>
      </c>
      <c r="E331" s="8" t="s">
        <v>209</v>
      </c>
      <c r="F331" s="9" t="s">
        <v>194</v>
      </c>
      <c r="G331" s="10">
        <v>64056</v>
      </c>
    </row>
    <row r="332" spans="1:7">
      <c r="A332" s="6" t="s">
        <v>516</v>
      </c>
      <c r="B332" s="6" t="s">
        <v>65</v>
      </c>
      <c r="C332" s="7" t="s">
        <v>461</v>
      </c>
      <c r="D332" s="8" t="s">
        <v>83</v>
      </c>
      <c r="E332" s="8" t="s">
        <v>209</v>
      </c>
      <c r="F332" s="9" t="s">
        <v>196</v>
      </c>
      <c r="G332" s="10">
        <v>64057</v>
      </c>
    </row>
    <row r="333" spans="1:7">
      <c r="A333" s="6" t="s">
        <v>517</v>
      </c>
      <c r="B333" s="6" t="s">
        <v>65</v>
      </c>
      <c r="C333" s="7" t="s">
        <v>461</v>
      </c>
      <c r="D333" s="8" t="s">
        <v>83</v>
      </c>
      <c r="E333" s="8" t="s">
        <v>209</v>
      </c>
      <c r="F333" s="9" t="s">
        <v>198</v>
      </c>
      <c r="G333" s="10">
        <v>64058</v>
      </c>
    </row>
    <row r="334" spans="1:7">
      <c r="A334" s="6" t="s">
        <v>518</v>
      </c>
      <c r="B334" s="6" t="s">
        <v>65</v>
      </c>
      <c r="C334" s="7" t="s">
        <v>461</v>
      </c>
      <c r="D334" s="8" t="s">
        <v>83</v>
      </c>
      <c r="E334" s="8" t="s">
        <v>209</v>
      </c>
      <c r="F334" s="9" t="s">
        <v>200</v>
      </c>
      <c r="G334" s="10">
        <v>64059</v>
      </c>
    </row>
    <row r="335" spans="1:7">
      <c r="A335" s="6" t="s">
        <v>519</v>
      </c>
      <c r="B335" s="6" t="s">
        <v>65</v>
      </c>
      <c r="C335" s="7" t="s">
        <v>461</v>
      </c>
      <c r="D335" s="8" t="s">
        <v>83</v>
      </c>
      <c r="E335" s="8" t="s">
        <v>209</v>
      </c>
      <c r="F335" s="9" t="s">
        <v>202</v>
      </c>
      <c r="G335" s="10">
        <v>64060</v>
      </c>
    </row>
    <row r="336" spans="1:7">
      <c r="A336" s="6" t="s">
        <v>520</v>
      </c>
      <c r="B336" s="6" t="s">
        <v>65</v>
      </c>
      <c r="C336" s="7" t="s">
        <v>461</v>
      </c>
      <c r="D336" s="8" t="s">
        <v>83</v>
      </c>
      <c r="E336" s="8" t="s">
        <v>209</v>
      </c>
      <c r="F336" s="9" t="s">
        <v>207</v>
      </c>
      <c r="G336" s="10">
        <v>64063</v>
      </c>
    </row>
    <row r="337" spans="1:7">
      <c r="A337" s="6" t="s">
        <v>521</v>
      </c>
      <c r="B337" s="6" t="s">
        <v>65</v>
      </c>
      <c r="C337" s="7" t="s">
        <v>461</v>
      </c>
      <c r="D337" s="8" t="s">
        <v>83</v>
      </c>
      <c r="E337" s="8" t="s">
        <v>209</v>
      </c>
      <c r="F337" s="9" t="s">
        <v>209</v>
      </c>
      <c r="G337" s="10">
        <v>64064</v>
      </c>
    </row>
    <row r="338" spans="1:7">
      <c r="A338" s="6" t="s">
        <v>522</v>
      </c>
      <c r="B338" s="6" t="s">
        <v>65</v>
      </c>
      <c r="C338" s="7" t="s">
        <v>461</v>
      </c>
      <c r="D338" s="8" t="s">
        <v>83</v>
      </c>
      <c r="E338" s="8" t="s">
        <v>209</v>
      </c>
      <c r="F338" s="9" t="s">
        <v>211</v>
      </c>
      <c r="G338" s="10">
        <v>64065</v>
      </c>
    </row>
    <row r="339" spans="1:7">
      <c r="A339" s="6" t="s">
        <v>523</v>
      </c>
      <c r="B339" s="6" t="s">
        <v>65</v>
      </c>
      <c r="C339" s="7" t="s">
        <v>461</v>
      </c>
      <c r="D339" s="8" t="s">
        <v>83</v>
      </c>
      <c r="E339" s="8" t="s">
        <v>209</v>
      </c>
      <c r="F339" s="9" t="s">
        <v>213</v>
      </c>
      <c r="G339" s="10">
        <v>64066</v>
      </c>
    </row>
    <row r="340" spans="1:7">
      <c r="A340" s="6" t="s">
        <v>524</v>
      </c>
      <c r="B340" s="6" t="s">
        <v>65</v>
      </c>
      <c r="C340" s="7" t="s">
        <v>461</v>
      </c>
      <c r="D340" s="8" t="s">
        <v>83</v>
      </c>
      <c r="E340" s="8" t="s">
        <v>209</v>
      </c>
      <c r="F340" s="9" t="s">
        <v>215</v>
      </c>
      <c r="G340" s="10">
        <v>64067</v>
      </c>
    </row>
    <row r="341" spans="1:7">
      <c r="A341" s="6" t="s">
        <v>525</v>
      </c>
      <c r="B341" s="6" t="s">
        <v>65</v>
      </c>
      <c r="C341" s="7" t="s">
        <v>461</v>
      </c>
      <c r="D341" s="8" t="s">
        <v>83</v>
      </c>
      <c r="E341" s="8" t="s">
        <v>209</v>
      </c>
      <c r="F341" s="9" t="s">
        <v>217</v>
      </c>
      <c r="G341" s="10">
        <v>64068</v>
      </c>
    </row>
    <row r="342" spans="1:7">
      <c r="A342" s="6" t="s">
        <v>526</v>
      </c>
      <c r="B342" s="6" t="s">
        <v>65</v>
      </c>
      <c r="C342" s="7" t="s">
        <v>461</v>
      </c>
      <c r="D342" s="8" t="s">
        <v>83</v>
      </c>
      <c r="E342" s="8" t="s">
        <v>209</v>
      </c>
      <c r="F342" s="9" t="s">
        <v>219</v>
      </c>
      <c r="G342" s="10">
        <v>64069</v>
      </c>
    </row>
    <row r="343" spans="1:7">
      <c r="A343" s="6" t="s">
        <v>527</v>
      </c>
      <c r="B343" s="6" t="s">
        <v>65</v>
      </c>
      <c r="C343" s="7" t="s">
        <v>461</v>
      </c>
      <c r="D343" s="8" t="s">
        <v>83</v>
      </c>
      <c r="E343" s="8" t="s">
        <v>209</v>
      </c>
      <c r="F343" s="9" t="s">
        <v>221</v>
      </c>
      <c r="G343" s="10">
        <v>64070</v>
      </c>
    </row>
    <row r="344" spans="1:7">
      <c r="A344" s="6" t="s">
        <v>528</v>
      </c>
      <c r="B344" s="6" t="s">
        <v>65</v>
      </c>
      <c r="C344" s="7" t="s">
        <v>461</v>
      </c>
      <c r="D344" s="8" t="s">
        <v>83</v>
      </c>
      <c r="E344" s="8" t="s">
        <v>209</v>
      </c>
      <c r="F344" s="9" t="s">
        <v>223</v>
      </c>
      <c r="G344" s="10">
        <v>64071</v>
      </c>
    </row>
    <row r="345" spans="1:7">
      <c r="A345" s="6" t="s">
        <v>529</v>
      </c>
      <c r="B345" s="6" t="s">
        <v>65</v>
      </c>
      <c r="C345" s="7" t="s">
        <v>461</v>
      </c>
      <c r="D345" s="8" t="s">
        <v>83</v>
      </c>
      <c r="E345" s="8" t="s">
        <v>209</v>
      </c>
      <c r="F345" s="9" t="s">
        <v>225</v>
      </c>
      <c r="G345" s="10">
        <v>64072</v>
      </c>
    </row>
    <row r="346" spans="1:7">
      <c r="A346" s="6" t="s">
        <v>530</v>
      </c>
      <c r="B346" s="6" t="s">
        <v>65</v>
      </c>
      <c r="C346" s="7" t="s">
        <v>461</v>
      </c>
      <c r="D346" s="8" t="s">
        <v>83</v>
      </c>
      <c r="E346" s="8" t="s">
        <v>209</v>
      </c>
      <c r="F346" s="9" t="s">
        <v>227</v>
      </c>
      <c r="G346" s="10">
        <v>64073</v>
      </c>
    </row>
    <row r="347" spans="1:7">
      <c r="A347" s="6" t="s">
        <v>531</v>
      </c>
      <c r="B347" s="6" t="s">
        <v>65</v>
      </c>
      <c r="C347" s="7" t="s">
        <v>461</v>
      </c>
      <c r="D347" s="8" t="s">
        <v>83</v>
      </c>
      <c r="E347" s="8" t="s">
        <v>209</v>
      </c>
      <c r="F347" s="9" t="s">
        <v>229</v>
      </c>
      <c r="G347" s="10">
        <v>64074</v>
      </c>
    </row>
    <row r="348" spans="1:7">
      <c r="A348" s="6" t="s">
        <v>532</v>
      </c>
      <c r="B348" s="6" t="s">
        <v>65</v>
      </c>
      <c r="C348" s="7" t="s">
        <v>461</v>
      </c>
      <c r="D348" s="8" t="s">
        <v>83</v>
      </c>
      <c r="E348" s="8" t="s">
        <v>209</v>
      </c>
      <c r="F348" s="9" t="s">
        <v>231</v>
      </c>
      <c r="G348" s="10">
        <v>64075</v>
      </c>
    </row>
    <row r="349" spans="1:7">
      <c r="A349" s="6" t="s">
        <v>533</v>
      </c>
      <c r="B349" s="6" t="s">
        <v>65</v>
      </c>
      <c r="C349" s="7" t="s">
        <v>461</v>
      </c>
      <c r="D349" s="8" t="s">
        <v>83</v>
      </c>
      <c r="E349" s="8" t="s">
        <v>209</v>
      </c>
      <c r="F349" s="9" t="s">
        <v>233</v>
      </c>
      <c r="G349" s="10">
        <v>64076</v>
      </c>
    </row>
    <row r="350" spans="1:7">
      <c r="A350" s="6" t="s">
        <v>534</v>
      </c>
      <c r="B350" s="6" t="s">
        <v>65</v>
      </c>
      <c r="C350" s="7" t="s">
        <v>461</v>
      </c>
      <c r="D350" s="8" t="s">
        <v>83</v>
      </c>
      <c r="E350" s="8" t="s">
        <v>209</v>
      </c>
      <c r="F350" s="9" t="s">
        <v>235</v>
      </c>
      <c r="G350" s="10">
        <v>64077</v>
      </c>
    </row>
    <row r="351" spans="1:7">
      <c r="A351" s="6" t="s">
        <v>535</v>
      </c>
      <c r="B351" s="6" t="s">
        <v>65</v>
      </c>
      <c r="C351" s="7" t="s">
        <v>461</v>
      </c>
      <c r="D351" s="8" t="s">
        <v>83</v>
      </c>
      <c r="E351" s="8" t="s">
        <v>209</v>
      </c>
      <c r="F351" s="9" t="s">
        <v>237</v>
      </c>
      <c r="G351" s="10">
        <v>64078</v>
      </c>
    </row>
    <row r="352" spans="1:7">
      <c r="A352" s="6" t="s">
        <v>536</v>
      </c>
      <c r="B352" s="6" t="s">
        <v>65</v>
      </c>
      <c r="C352" s="7" t="s">
        <v>461</v>
      </c>
      <c r="D352" s="8" t="s">
        <v>83</v>
      </c>
      <c r="E352" s="8" t="s">
        <v>209</v>
      </c>
      <c r="F352" s="9" t="s">
        <v>239</v>
      </c>
      <c r="G352" s="10">
        <v>64079</v>
      </c>
    </row>
    <row r="353" spans="1:7">
      <c r="A353" s="6" t="s">
        <v>537</v>
      </c>
      <c r="B353" s="6" t="s">
        <v>65</v>
      </c>
      <c r="C353" s="7" t="s">
        <v>461</v>
      </c>
      <c r="D353" s="8" t="s">
        <v>83</v>
      </c>
      <c r="E353" s="8" t="s">
        <v>209</v>
      </c>
      <c r="F353" s="9" t="s">
        <v>241</v>
      </c>
      <c r="G353" s="10">
        <v>64080</v>
      </c>
    </row>
    <row r="354" spans="1:7">
      <c r="A354" s="6" t="s">
        <v>538</v>
      </c>
      <c r="B354" s="6" t="s">
        <v>65</v>
      </c>
      <c r="C354" s="7" t="s">
        <v>461</v>
      </c>
      <c r="D354" s="8" t="s">
        <v>83</v>
      </c>
      <c r="E354" s="8" t="s">
        <v>209</v>
      </c>
      <c r="F354" s="9" t="s">
        <v>243</v>
      </c>
      <c r="G354" s="10">
        <v>64081</v>
      </c>
    </row>
    <row r="355" spans="1:7">
      <c r="A355" s="6" t="s">
        <v>539</v>
      </c>
      <c r="B355" s="6" t="s">
        <v>65</v>
      </c>
      <c r="C355" s="7" t="s">
        <v>461</v>
      </c>
      <c r="D355" s="8" t="s">
        <v>83</v>
      </c>
      <c r="E355" s="8" t="s">
        <v>209</v>
      </c>
      <c r="F355" s="9" t="s">
        <v>245</v>
      </c>
      <c r="G355" s="10">
        <v>64082</v>
      </c>
    </row>
    <row r="356" spans="1:7">
      <c r="A356" s="6" t="s">
        <v>540</v>
      </c>
      <c r="B356" s="6" t="s">
        <v>65</v>
      </c>
      <c r="C356" s="7" t="s">
        <v>461</v>
      </c>
      <c r="D356" s="8" t="s">
        <v>83</v>
      </c>
      <c r="E356" s="8" t="s">
        <v>209</v>
      </c>
      <c r="F356" s="9" t="s">
        <v>247</v>
      </c>
      <c r="G356" s="10">
        <v>64083</v>
      </c>
    </row>
    <row r="357" spans="1:7">
      <c r="A357" s="6" t="s">
        <v>541</v>
      </c>
      <c r="B357" s="6" t="s">
        <v>65</v>
      </c>
      <c r="C357" s="7" t="s">
        <v>461</v>
      </c>
      <c r="D357" s="8" t="s">
        <v>83</v>
      </c>
      <c r="E357" s="8" t="s">
        <v>209</v>
      </c>
      <c r="F357" s="9" t="s">
        <v>249</v>
      </c>
      <c r="G357" s="10">
        <v>64084</v>
      </c>
    </row>
    <row r="358" spans="1:7">
      <c r="A358" s="6" t="s">
        <v>542</v>
      </c>
      <c r="B358" s="6" t="s">
        <v>65</v>
      </c>
      <c r="C358" s="7" t="s">
        <v>461</v>
      </c>
      <c r="D358" s="8" t="s">
        <v>83</v>
      </c>
      <c r="E358" s="8" t="s">
        <v>209</v>
      </c>
      <c r="F358" s="9" t="s">
        <v>251</v>
      </c>
      <c r="G358" s="10">
        <v>64085</v>
      </c>
    </row>
    <row r="359" spans="1:7">
      <c r="A359" s="6" t="s">
        <v>543</v>
      </c>
      <c r="B359" s="6" t="s">
        <v>65</v>
      </c>
      <c r="C359" s="7" t="s">
        <v>461</v>
      </c>
      <c r="D359" s="8" t="s">
        <v>83</v>
      </c>
      <c r="E359" s="8" t="s">
        <v>209</v>
      </c>
      <c r="F359" s="9" t="s">
        <v>253</v>
      </c>
      <c r="G359" s="10">
        <v>64086</v>
      </c>
    </row>
    <row r="360" spans="1:7">
      <c r="A360" s="6" t="s">
        <v>544</v>
      </c>
      <c r="B360" s="6" t="s">
        <v>65</v>
      </c>
      <c r="C360" s="7" t="s">
        <v>461</v>
      </c>
      <c r="D360" s="8" t="s">
        <v>83</v>
      </c>
      <c r="E360" s="8" t="s">
        <v>209</v>
      </c>
      <c r="F360" s="9" t="s">
        <v>255</v>
      </c>
      <c r="G360" s="10">
        <v>64087</v>
      </c>
    </row>
    <row r="361" spans="1:7">
      <c r="A361" s="6" t="s">
        <v>545</v>
      </c>
      <c r="B361" s="6" t="s">
        <v>65</v>
      </c>
      <c r="C361" s="7" t="s">
        <v>461</v>
      </c>
      <c r="D361" s="8" t="s">
        <v>83</v>
      </c>
      <c r="E361" s="8" t="s">
        <v>209</v>
      </c>
      <c r="F361" s="9" t="s">
        <v>257</v>
      </c>
      <c r="G361" s="10">
        <v>64088</v>
      </c>
    </row>
    <row r="362" spans="1:7">
      <c r="A362" s="6" t="s">
        <v>546</v>
      </c>
      <c r="B362" s="6" t="s">
        <v>65</v>
      </c>
      <c r="C362" s="7" t="s">
        <v>461</v>
      </c>
      <c r="D362" s="8" t="s">
        <v>83</v>
      </c>
      <c r="E362" s="8" t="s">
        <v>209</v>
      </c>
      <c r="F362" s="9" t="s">
        <v>259</v>
      </c>
      <c r="G362" s="10">
        <v>64089</v>
      </c>
    </row>
    <row r="363" spans="1:7">
      <c r="A363" s="6" t="s">
        <v>547</v>
      </c>
      <c r="B363" s="6" t="s">
        <v>65</v>
      </c>
      <c r="C363" s="7" t="s">
        <v>461</v>
      </c>
      <c r="D363" s="8" t="s">
        <v>83</v>
      </c>
      <c r="E363" s="8" t="s">
        <v>209</v>
      </c>
      <c r="F363" s="9" t="s">
        <v>261</v>
      </c>
      <c r="G363" s="10">
        <v>64090</v>
      </c>
    </row>
    <row r="364" spans="1:7">
      <c r="A364" s="6" t="s">
        <v>548</v>
      </c>
      <c r="B364" s="6" t="s">
        <v>65</v>
      </c>
      <c r="C364" s="7" t="s">
        <v>461</v>
      </c>
      <c r="D364" s="8" t="s">
        <v>83</v>
      </c>
      <c r="E364" s="8" t="s">
        <v>209</v>
      </c>
      <c r="F364" s="9" t="s">
        <v>263</v>
      </c>
      <c r="G364" s="10">
        <v>64091</v>
      </c>
    </row>
    <row r="365" spans="1:7">
      <c r="A365" s="6" t="s">
        <v>549</v>
      </c>
      <c r="B365" s="6" t="s">
        <v>65</v>
      </c>
      <c r="C365" s="7" t="s">
        <v>461</v>
      </c>
      <c r="D365" s="8" t="s">
        <v>83</v>
      </c>
      <c r="E365" s="8" t="s">
        <v>209</v>
      </c>
      <c r="F365" s="9" t="s">
        <v>265</v>
      </c>
      <c r="G365" s="10">
        <v>64092</v>
      </c>
    </row>
    <row r="366" spans="1:7">
      <c r="A366" s="6" t="s">
        <v>550</v>
      </c>
      <c r="B366" s="6" t="s">
        <v>65</v>
      </c>
      <c r="C366" s="7" t="s">
        <v>461</v>
      </c>
      <c r="D366" s="8" t="s">
        <v>83</v>
      </c>
      <c r="E366" s="8" t="s">
        <v>209</v>
      </c>
      <c r="F366" s="9" t="s">
        <v>267</v>
      </c>
      <c r="G366" s="10">
        <v>64093</v>
      </c>
    </row>
    <row r="367" spans="1:7">
      <c r="A367" s="6" t="s">
        <v>551</v>
      </c>
      <c r="B367" s="6" t="s">
        <v>65</v>
      </c>
      <c r="C367" s="7" t="s">
        <v>461</v>
      </c>
      <c r="D367" s="8" t="s">
        <v>83</v>
      </c>
      <c r="E367" s="8" t="s">
        <v>209</v>
      </c>
      <c r="F367" s="9" t="s">
        <v>271</v>
      </c>
      <c r="G367" s="10">
        <v>64095</v>
      </c>
    </row>
    <row r="368" spans="1:7">
      <c r="A368" s="6" t="s">
        <v>552</v>
      </c>
      <c r="B368" s="6" t="s">
        <v>65</v>
      </c>
      <c r="C368" s="7" t="s">
        <v>461</v>
      </c>
      <c r="D368" s="8" t="s">
        <v>83</v>
      </c>
      <c r="E368" s="8" t="s">
        <v>209</v>
      </c>
      <c r="F368" s="9" t="s">
        <v>273</v>
      </c>
      <c r="G368" s="10">
        <v>64096</v>
      </c>
    </row>
    <row r="369" spans="1:7">
      <c r="A369" s="6" t="s">
        <v>553</v>
      </c>
      <c r="B369" s="6" t="s">
        <v>65</v>
      </c>
      <c r="C369" s="7" t="s">
        <v>461</v>
      </c>
      <c r="D369" s="8" t="s">
        <v>83</v>
      </c>
      <c r="E369" s="8" t="s">
        <v>209</v>
      </c>
      <c r="F369" s="9" t="s">
        <v>275</v>
      </c>
      <c r="G369" s="10">
        <v>64097</v>
      </c>
    </row>
    <row r="370" spans="1:7">
      <c r="A370" s="6" t="s">
        <v>554</v>
      </c>
      <c r="B370" s="6" t="s">
        <v>65</v>
      </c>
      <c r="C370" s="7" t="s">
        <v>461</v>
      </c>
      <c r="D370" s="8" t="s">
        <v>83</v>
      </c>
      <c r="E370" s="8" t="s">
        <v>209</v>
      </c>
      <c r="F370" s="9" t="s">
        <v>277</v>
      </c>
      <c r="G370" s="10">
        <v>64098</v>
      </c>
    </row>
    <row r="371" spans="1:7">
      <c r="A371" s="6" t="s">
        <v>555</v>
      </c>
      <c r="B371" s="6" t="s">
        <v>65</v>
      </c>
      <c r="C371" s="7" t="s">
        <v>461</v>
      </c>
      <c r="D371" s="8" t="s">
        <v>83</v>
      </c>
      <c r="E371" s="8" t="s">
        <v>209</v>
      </c>
      <c r="F371" s="9" t="s">
        <v>279</v>
      </c>
      <c r="G371" s="10">
        <v>64099</v>
      </c>
    </row>
    <row r="372" spans="1:7">
      <c r="A372" s="6" t="s">
        <v>556</v>
      </c>
      <c r="B372" s="6" t="s">
        <v>65</v>
      </c>
      <c r="C372" s="7" t="s">
        <v>461</v>
      </c>
      <c r="D372" s="8" t="s">
        <v>83</v>
      </c>
      <c r="E372" s="8" t="s">
        <v>209</v>
      </c>
      <c r="F372" s="9" t="s">
        <v>281</v>
      </c>
      <c r="G372" s="10">
        <v>64100</v>
      </c>
    </row>
    <row r="373" spans="1:7">
      <c r="A373" s="6" t="s">
        <v>557</v>
      </c>
      <c r="B373" s="6" t="s">
        <v>65</v>
      </c>
      <c r="C373" s="7" t="s">
        <v>461</v>
      </c>
      <c r="D373" s="8" t="s">
        <v>83</v>
      </c>
      <c r="E373" s="8" t="s">
        <v>209</v>
      </c>
      <c r="F373" s="9" t="s">
        <v>283</v>
      </c>
      <c r="G373" s="10">
        <v>64101</v>
      </c>
    </row>
    <row r="374" spans="1:7">
      <c r="A374" s="6" t="s">
        <v>558</v>
      </c>
      <c r="B374" s="6" t="s">
        <v>65</v>
      </c>
      <c r="C374" s="7" t="s">
        <v>461</v>
      </c>
      <c r="D374" s="8" t="s">
        <v>83</v>
      </c>
      <c r="E374" s="8" t="s">
        <v>209</v>
      </c>
      <c r="F374" s="9" t="s">
        <v>285</v>
      </c>
      <c r="G374" s="10">
        <v>64102</v>
      </c>
    </row>
    <row r="375" spans="1:7">
      <c r="A375" s="6" t="s">
        <v>559</v>
      </c>
      <c r="B375" s="6" t="s">
        <v>65</v>
      </c>
      <c r="C375" s="7" t="s">
        <v>461</v>
      </c>
      <c r="D375" s="8" t="s">
        <v>83</v>
      </c>
      <c r="E375" s="8" t="s">
        <v>209</v>
      </c>
      <c r="F375" s="9" t="s">
        <v>287</v>
      </c>
      <c r="G375" s="10">
        <v>64103</v>
      </c>
    </row>
    <row r="376" spans="1:7">
      <c r="A376" s="6" t="s">
        <v>560</v>
      </c>
      <c r="B376" s="6" t="s">
        <v>65</v>
      </c>
      <c r="C376" s="7" t="s">
        <v>461</v>
      </c>
      <c r="D376" s="8" t="s">
        <v>83</v>
      </c>
      <c r="E376" s="8" t="s">
        <v>209</v>
      </c>
      <c r="F376" s="9" t="s">
        <v>289</v>
      </c>
      <c r="G376" s="10">
        <v>64104</v>
      </c>
    </row>
    <row r="377" spans="1:7">
      <c r="A377" s="6" t="s">
        <v>561</v>
      </c>
      <c r="B377" s="6" t="s">
        <v>65</v>
      </c>
      <c r="C377" s="7" t="s">
        <v>461</v>
      </c>
      <c r="D377" s="8" t="s">
        <v>83</v>
      </c>
      <c r="E377" s="8" t="s">
        <v>209</v>
      </c>
      <c r="F377" s="9" t="s">
        <v>562</v>
      </c>
      <c r="G377" s="10">
        <v>64105</v>
      </c>
    </row>
    <row r="378" spans="1:7">
      <c r="A378" s="6" t="s">
        <v>563</v>
      </c>
      <c r="B378" s="6" t="s">
        <v>65</v>
      </c>
      <c r="C378" s="7" t="s">
        <v>461</v>
      </c>
      <c r="D378" s="8" t="s">
        <v>83</v>
      </c>
      <c r="E378" s="8" t="s">
        <v>209</v>
      </c>
      <c r="F378" s="9" t="s">
        <v>564</v>
      </c>
      <c r="G378" s="10">
        <v>64106</v>
      </c>
    </row>
    <row r="379" spans="1:7">
      <c r="A379" s="6" t="s">
        <v>565</v>
      </c>
      <c r="B379" s="6" t="s">
        <v>65</v>
      </c>
      <c r="C379" s="7" t="s">
        <v>461</v>
      </c>
      <c r="D379" s="8" t="s">
        <v>83</v>
      </c>
      <c r="E379" s="8" t="s">
        <v>209</v>
      </c>
      <c r="F379" s="9" t="s">
        <v>566</v>
      </c>
      <c r="G379" s="10">
        <v>64107</v>
      </c>
    </row>
    <row r="380" spans="1:7">
      <c r="A380" s="6" t="s">
        <v>567</v>
      </c>
      <c r="B380" s="6" t="s">
        <v>65</v>
      </c>
      <c r="C380" s="7" t="s">
        <v>461</v>
      </c>
      <c r="D380" s="8" t="s">
        <v>83</v>
      </c>
      <c r="E380" s="8" t="s">
        <v>209</v>
      </c>
      <c r="F380" s="9" t="s">
        <v>568</v>
      </c>
      <c r="G380" s="10">
        <v>64108</v>
      </c>
    </row>
    <row r="381" spans="1:7">
      <c r="A381" s="6" t="s">
        <v>569</v>
      </c>
      <c r="B381" s="6" t="s">
        <v>65</v>
      </c>
      <c r="C381" s="7" t="s">
        <v>461</v>
      </c>
      <c r="D381" s="8" t="s">
        <v>83</v>
      </c>
      <c r="E381" s="8" t="s">
        <v>209</v>
      </c>
      <c r="F381" s="9" t="s">
        <v>570</v>
      </c>
      <c r="G381" s="10">
        <v>64109</v>
      </c>
    </row>
    <row r="382" spans="1:7">
      <c r="A382" s="6" t="s">
        <v>571</v>
      </c>
      <c r="B382" s="6" t="s">
        <v>65</v>
      </c>
      <c r="C382" s="7" t="s">
        <v>461</v>
      </c>
      <c r="D382" s="8" t="s">
        <v>83</v>
      </c>
      <c r="E382" s="8" t="s">
        <v>209</v>
      </c>
      <c r="F382" s="9" t="s">
        <v>572</v>
      </c>
      <c r="G382" s="10">
        <v>64110</v>
      </c>
    </row>
    <row r="383" spans="1:7">
      <c r="A383" s="6" t="s">
        <v>573</v>
      </c>
      <c r="B383" s="6" t="s">
        <v>65</v>
      </c>
      <c r="C383" s="7" t="s">
        <v>461</v>
      </c>
      <c r="D383" s="8" t="s">
        <v>83</v>
      </c>
      <c r="E383" s="8" t="s">
        <v>209</v>
      </c>
      <c r="F383" s="9" t="s">
        <v>574</v>
      </c>
      <c r="G383" s="10">
        <v>64111</v>
      </c>
    </row>
    <row r="384" spans="1:7">
      <c r="A384" s="6" t="s">
        <v>575</v>
      </c>
      <c r="B384" s="6" t="s">
        <v>65</v>
      </c>
      <c r="C384" s="7" t="s">
        <v>461</v>
      </c>
      <c r="D384" s="8" t="s">
        <v>83</v>
      </c>
      <c r="E384" s="8" t="s">
        <v>209</v>
      </c>
      <c r="F384" s="9" t="s">
        <v>576</v>
      </c>
      <c r="G384" s="10">
        <v>64112</v>
      </c>
    </row>
    <row r="385" spans="1:7">
      <c r="A385" s="6" t="s">
        <v>577</v>
      </c>
      <c r="B385" s="6" t="s">
        <v>65</v>
      </c>
      <c r="C385" s="7" t="s">
        <v>461</v>
      </c>
      <c r="D385" s="8" t="s">
        <v>83</v>
      </c>
      <c r="E385" s="8" t="s">
        <v>209</v>
      </c>
      <c r="F385" s="9" t="s">
        <v>578</v>
      </c>
      <c r="G385" s="10">
        <v>64113</v>
      </c>
    </row>
    <row r="386" spans="1:7">
      <c r="A386" s="6" t="s">
        <v>579</v>
      </c>
      <c r="B386" s="6" t="s">
        <v>65</v>
      </c>
      <c r="C386" s="7" t="s">
        <v>461</v>
      </c>
      <c r="D386" s="8" t="s">
        <v>83</v>
      </c>
      <c r="E386" s="8" t="s">
        <v>209</v>
      </c>
      <c r="F386" s="9" t="s">
        <v>580</v>
      </c>
      <c r="G386" s="10">
        <v>64114</v>
      </c>
    </row>
    <row r="387" spans="1:7">
      <c r="A387" s="6" t="s">
        <v>581</v>
      </c>
      <c r="B387" s="6" t="s">
        <v>65</v>
      </c>
      <c r="C387" s="7" t="s">
        <v>461</v>
      </c>
      <c r="D387" s="8" t="s">
        <v>83</v>
      </c>
      <c r="E387" s="8" t="s">
        <v>209</v>
      </c>
      <c r="F387" s="9" t="s">
        <v>582</v>
      </c>
      <c r="G387" s="10">
        <v>64115</v>
      </c>
    </row>
    <row r="388" spans="1:7">
      <c r="A388" s="6" t="s">
        <v>583</v>
      </c>
      <c r="B388" s="6" t="s">
        <v>65</v>
      </c>
      <c r="C388" s="7" t="s">
        <v>461</v>
      </c>
      <c r="D388" s="8" t="s">
        <v>83</v>
      </c>
      <c r="E388" s="8" t="s">
        <v>209</v>
      </c>
      <c r="F388" s="9" t="s">
        <v>584</v>
      </c>
      <c r="G388" s="10">
        <v>64116</v>
      </c>
    </row>
    <row r="389" spans="1:7">
      <c r="A389" s="6" t="s">
        <v>585</v>
      </c>
      <c r="B389" s="6" t="s">
        <v>65</v>
      </c>
      <c r="C389" s="7" t="s">
        <v>461</v>
      </c>
      <c r="D389" s="8" t="s">
        <v>83</v>
      </c>
      <c r="E389" s="8" t="s">
        <v>209</v>
      </c>
      <c r="F389" s="9" t="s">
        <v>586</v>
      </c>
      <c r="G389" s="10">
        <v>64117</v>
      </c>
    </row>
    <row r="390" spans="1:7">
      <c r="A390" s="6" t="s">
        <v>587</v>
      </c>
      <c r="B390" s="6" t="s">
        <v>65</v>
      </c>
      <c r="C390" s="7" t="s">
        <v>461</v>
      </c>
      <c r="D390" s="8" t="s">
        <v>83</v>
      </c>
      <c r="E390" s="8" t="s">
        <v>209</v>
      </c>
      <c r="F390" s="9" t="s">
        <v>588</v>
      </c>
      <c r="G390" s="10">
        <v>64118</v>
      </c>
    </row>
    <row r="391" spans="1:7">
      <c r="A391" s="6" t="s">
        <v>589</v>
      </c>
      <c r="B391" s="6" t="s">
        <v>65</v>
      </c>
      <c r="C391" s="7" t="s">
        <v>461</v>
      </c>
      <c r="D391" s="8" t="s">
        <v>83</v>
      </c>
      <c r="E391" s="8" t="s">
        <v>209</v>
      </c>
      <c r="F391" s="9" t="s">
        <v>590</v>
      </c>
      <c r="G391" s="10">
        <v>64119</v>
      </c>
    </row>
    <row r="392" spans="1:7">
      <c r="A392" s="6" t="s">
        <v>591</v>
      </c>
      <c r="B392" s="6" t="s">
        <v>65</v>
      </c>
      <c r="C392" s="7" t="s">
        <v>461</v>
      </c>
      <c r="D392" s="8" t="s">
        <v>83</v>
      </c>
      <c r="E392" s="8" t="s">
        <v>209</v>
      </c>
      <c r="F392" s="9" t="s">
        <v>592</v>
      </c>
      <c r="G392" s="10">
        <v>64120</v>
      </c>
    </row>
    <row r="393" spans="1:7">
      <c r="A393" s="6" t="s">
        <v>593</v>
      </c>
      <c r="B393" s="6" t="s">
        <v>65</v>
      </c>
      <c r="C393" s="7" t="s">
        <v>461</v>
      </c>
      <c r="D393" s="8" t="s">
        <v>83</v>
      </c>
      <c r="E393" s="8" t="s">
        <v>209</v>
      </c>
      <c r="F393" s="9" t="s">
        <v>594</v>
      </c>
      <c r="G393" s="10">
        <v>64121</v>
      </c>
    </row>
    <row r="394" spans="1:7">
      <c r="A394" s="6" t="s">
        <v>595</v>
      </c>
      <c r="B394" s="6" t="s">
        <v>65</v>
      </c>
      <c r="C394" s="7" t="s">
        <v>596</v>
      </c>
      <c r="D394" s="8" t="s">
        <v>83</v>
      </c>
      <c r="E394" s="8" t="s">
        <v>211</v>
      </c>
      <c r="F394" s="9" t="s">
        <v>85</v>
      </c>
      <c r="G394" s="10">
        <v>65001</v>
      </c>
    </row>
    <row r="395" spans="1:7">
      <c r="A395" s="6" t="s">
        <v>597</v>
      </c>
      <c r="B395" s="6" t="s">
        <v>65</v>
      </c>
      <c r="C395" s="7" t="s">
        <v>596</v>
      </c>
      <c r="D395" s="8" t="s">
        <v>83</v>
      </c>
      <c r="E395" s="8" t="s">
        <v>211</v>
      </c>
      <c r="F395" s="9" t="s">
        <v>87</v>
      </c>
      <c r="G395" s="10">
        <v>65002</v>
      </c>
    </row>
    <row r="396" spans="1:7">
      <c r="A396" s="6" t="s">
        <v>598</v>
      </c>
      <c r="B396" s="6" t="s">
        <v>65</v>
      </c>
      <c r="C396" s="7" t="s">
        <v>596</v>
      </c>
      <c r="D396" s="8" t="s">
        <v>83</v>
      </c>
      <c r="E396" s="8" t="s">
        <v>211</v>
      </c>
      <c r="F396" s="9" t="s">
        <v>89</v>
      </c>
      <c r="G396" s="10">
        <v>65003</v>
      </c>
    </row>
    <row r="397" spans="1:7">
      <c r="A397" s="6" t="s">
        <v>599</v>
      </c>
      <c r="B397" s="6" t="s">
        <v>65</v>
      </c>
      <c r="C397" s="7" t="s">
        <v>596</v>
      </c>
      <c r="D397" s="8" t="s">
        <v>83</v>
      </c>
      <c r="E397" s="8" t="s">
        <v>211</v>
      </c>
      <c r="F397" s="9" t="s">
        <v>91</v>
      </c>
      <c r="G397" s="10">
        <v>65004</v>
      </c>
    </row>
    <row r="398" spans="1:7">
      <c r="A398" s="6" t="s">
        <v>600</v>
      </c>
      <c r="B398" s="6" t="s">
        <v>65</v>
      </c>
      <c r="C398" s="7" t="s">
        <v>596</v>
      </c>
      <c r="D398" s="8" t="s">
        <v>83</v>
      </c>
      <c r="E398" s="8" t="s">
        <v>211</v>
      </c>
      <c r="F398" s="9" t="s">
        <v>93</v>
      </c>
      <c r="G398" s="10">
        <v>65005</v>
      </c>
    </row>
    <row r="399" spans="1:7">
      <c r="A399" s="6" t="s">
        <v>601</v>
      </c>
      <c r="B399" s="6" t="s">
        <v>65</v>
      </c>
      <c r="C399" s="7" t="s">
        <v>596</v>
      </c>
      <c r="D399" s="8" t="s">
        <v>83</v>
      </c>
      <c r="E399" s="8" t="s">
        <v>211</v>
      </c>
      <c r="F399" s="9" t="s">
        <v>95</v>
      </c>
      <c r="G399" s="10">
        <v>65006</v>
      </c>
    </row>
    <row r="400" spans="1:7">
      <c r="A400" s="6" t="s">
        <v>602</v>
      </c>
      <c r="B400" s="6" t="s">
        <v>65</v>
      </c>
      <c r="C400" s="7" t="s">
        <v>596</v>
      </c>
      <c r="D400" s="8" t="s">
        <v>83</v>
      </c>
      <c r="E400" s="8" t="s">
        <v>211</v>
      </c>
      <c r="F400" s="9" t="s">
        <v>97</v>
      </c>
      <c r="G400" s="10">
        <v>65007</v>
      </c>
    </row>
    <row r="401" spans="1:7">
      <c r="A401" s="6" t="s">
        <v>603</v>
      </c>
      <c r="B401" s="6" t="s">
        <v>65</v>
      </c>
      <c r="C401" s="7" t="s">
        <v>596</v>
      </c>
      <c r="D401" s="8" t="s">
        <v>83</v>
      </c>
      <c r="E401" s="8" t="s">
        <v>211</v>
      </c>
      <c r="F401" s="9" t="s">
        <v>99</v>
      </c>
      <c r="G401" s="10">
        <v>65008</v>
      </c>
    </row>
    <row r="402" spans="1:7">
      <c r="A402" s="6" t="s">
        <v>604</v>
      </c>
      <c r="B402" s="6" t="s">
        <v>65</v>
      </c>
      <c r="C402" s="7" t="s">
        <v>596</v>
      </c>
      <c r="D402" s="8" t="s">
        <v>83</v>
      </c>
      <c r="E402" s="8" t="s">
        <v>211</v>
      </c>
      <c r="F402" s="9" t="s">
        <v>101</v>
      </c>
      <c r="G402" s="10">
        <v>65009</v>
      </c>
    </row>
    <row r="403" spans="1:7">
      <c r="A403" s="6" t="s">
        <v>605</v>
      </c>
      <c r="B403" s="6" t="s">
        <v>65</v>
      </c>
      <c r="C403" s="7" t="s">
        <v>596</v>
      </c>
      <c r="D403" s="8" t="s">
        <v>83</v>
      </c>
      <c r="E403" s="8" t="s">
        <v>211</v>
      </c>
      <c r="F403" s="9" t="s">
        <v>103</v>
      </c>
      <c r="G403" s="10">
        <v>65010</v>
      </c>
    </row>
    <row r="404" spans="1:7">
      <c r="A404" s="6" t="s">
        <v>606</v>
      </c>
      <c r="B404" s="6" t="s">
        <v>65</v>
      </c>
      <c r="C404" s="7" t="s">
        <v>596</v>
      </c>
      <c r="D404" s="8" t="s">
        <v>83</v>
      </c>
      <c r="E404" s="8" t="s">
        <v>211</v>
      </c>
      <c r="F404" s="9" t="s">
        <v>105</v>
      </c>
      <c r="G404" s="10">
        <v>65011</v>
      </c>
    </row>
    <row r="405" spans="1:7">
      <c r="A405" s="6" t="s">
        <v>607</v>
      </c>
      <c r="B405" s="6" t="s">
        <v>65</v>
      </c>
      <c r="C405" s="7" t="s">
        <v>596</v>
      </c>
      <c r="D405" s="8" t="s">
        <v>83</v>
      </c>
      <c r="E405" s="8" t="s">
        <v>211</v>
      </c>
      <c r="F405" s="9" t="s">
        <v>107</v>
      </c>
      <c r="G405" s="10">
        <v>65012</v>
      </c>
    </row>
    <row r="406" spans="1:7">
      <c r="A406" s="6" t="s">
        <v>608</v>
      </c>
      <c r="B406" s="6" t="s">
        <v>65</v>
      </c>
      <c r="C406" s="7" t="s">
        <v>596</v>
      </c>
      <c r="D406" s="8" t="s">
        <v>83</v>
      </c>
      <c r="E406" s="8" t="s">
        <v>211</v>
      </c>
      <c r="F406" s="9" t="s">
        <v>109</v>
      </c>
      <c r="G406" s="10">
        <v>65013</v>
      </c>
    </row>
    <row r="407" spans="1:7">
      <c r="A407" s="6" t="s">
        <v>609</v>
      </c>
      <c r="B407" s="6" t="s">
        <v>65</v>
      </c>
      <c r="C407" s="7" t="s">
        <v>596</v>
      </c>
      <c r="D407" s="8" t="s">
        <v>83</v>
      </c>
      <c r="E407" s="8" t="s">
        <v>211</v>
      </c>
      <c r="F407" s="9" t="s">
        <v>111</v>
      </c>
      <c r="G407" s="10">
        <v>65014</v>
      </c>
    </row>
    <row r="408" spans="1:7">
      <c r="A408" s="6" t="s">
        <v>610</v>
      </c>
      <c r="B408" s="6" t="s">
        <v>65</v>
      </c>
      <c r="C408" s="7" t="s">
        <v>596</v>
      </c>
      <c r="D408" s="8" t="s">
        <v>83</v>
      </c>
      <c r="E408" s="8" t="s">
        <v>211</v>
      </c>
      <c r="F408" s="9" t="s">
        <v>113</v>
      </c>
      <c r="G408" s="10">
        <v>65015</v>
      </c>
    </row>
    <row r="409" spans="1:7">
      <c r="A409" s="6" t="s">
        <v>611</v>
      </c>
      <c r="B409" s="6" t="s">
        <v>65</v>
      </c>
      <c r="C409" s="7" t="s">
        <v>596</v>
      </c>
      <c r="D409" s="8" t="s">
        <v>83</v>
      </c>
      <c r="E409" s="8" t="s">
        <v>211</v>
      </c>
      <c r="F409" s="9" t="s">
        <v>115</v>
      </c>
      <c r="G409" s="10">
        <v>65016</v>
      </c>
    </row>
    <row r="410" spans="1:7">
      <c r="A410" s="6" t="s">
        <v>612</v>
      </c>
      <c r="B410" s="6" t="s">
        <v>65</v>
      </c>
      <c r="C410" s="7" t="s">
        <v>596</v>
      </c>
      <c r="D410" s="8" t="s">
        <v>83</v>
      </c>
      <c r="E410" s="8" t="s">
        <v>211</v>
      </c>
      <c r="F410" s="9" t="s">
        <v>117</v>
      </c>
      <c r="G410" s="10">
        <v>65017</v>
      </c>
    </row>
    <row r="411" spans="1:7">
      <c r="A411" s="6" t="s">
        <v>613</v>
      </c>
      <c r="B411" s="6" t="s">
        <v>65</v>
      </c>
      <c r="C411" s="7" t="s">
        <v>596</v>
      </c>
      <c r="D411" s="8" t="s">
        <v>83</v>
      </c>
      <c r="E411" s="8" t="s">
        <v>211</v>
      </c>
      <c r="F411" s="9" t="s">
        <v>119</v>
      </c>
      <c r="G411" s="10">
        <v>65018</v>
      </c>
    </row>
    <row r="412" spans="1:7">
      <c r="A412" s="6" t="s">
        <v>614</v>
      </c>
      <c r="B412" s="6" t="s">
        <v>65</v>
      </c>
      <c r="C412" s="7" t="s">
        <v>596</v>
      </c>
      <c r="D412" s="8" t="s">
        <v>83</v>
      </c>
      <c r="E412" s="8" t="s">
        <v>211</v>
      </c>
      <c r="F412" s="9" t="s">
        <v>121</v>
      </c>
      <c r="G412" s="10">
        <v>65019</v>
      </c>
    </row>
    <row r="413" spans="1:7">
      <c r="A413" s="6" t="s">
        <v>615</v>
      </c>
      <c r="B413" s="6" t="s">
        <v>65</v>
      </c>
      <c r="C413" s="7" t="s">
        <v>596</v>
      </c>
      <c r="D413" s="8" t="s">
        <v>83</v>
      </c>
      <c r="E413" s="8" t="s">
        <v>211</v>
      </c>
      <c r="F413" s="9" t="s">
        <v>123</v>
      </c>
      <c r="G413" s="10">
        <v>65020</v>
      </c>
    </row>
    <row r="414" spans="1:7">
      <c r="A414" s="6" t="s">
        <v>616</v>
      </c>
      <c r="B414" s="6" t="s">
        <v>65</v>
      </c>
      <c r="C414" s="7" t="s">
        <v>596</v>
      </c>
      <c r="D414" s="8" t="s">
        <v>83</v>
      </c>
      <c r="E414" s="8" t="s">
        <v>211</v>
      </c>
      <c r="F414" s="9" t="s">
        <v>125</v>
      </c>
      <c r="G414" s="10">
        <v>65021</v>
      </c>
    </row>
    <row r="415" spans="1:7">
      <c r="A415" s="6" t="s">
        <v>617</v>
      </c>
      <c r="B415" s="6" t="s">
        <v>65</v>
      </c>
      <c r="C415" s="7" t="s">
        <v>596</v>
      </c>
      <c r="D415" s="8" t="s">
        <v>83</v>
      </c>
      <c r="E415" s="8" t="s">
        <v>211</v>
      </c>
      <c r="F415" s="9" t="s">
        <v>126</v>
      </c>
      <c r="G415" s="10">
        <v>65022</v>
      </c>
    </row>
    <row r="416" spans="1:7">
      <c r="A416" s="6" t="s">
        <v>618</v>
      </c>
      <c r="B416" s="6" t="s">
        <v>65</v>
      </c>
      <c r="C416" s="7" t="s">
        <v>596</v>
      </c>
      <c r="D416" s="8" t="s">
        <v>83</v>
      </c>
      <c r="E416" s="8" t="s">
        <v>211</v>
      </c>
      <c r="F416" s="9" t="s">
        <v>128</v>
      </c>
      <c r="G416" s="10">
        <v>65023</v>
      </c>
    </row>
    <row r="417" spans="1:7">
      <c r="A417" s="6" t="s">
        <v>619</v>
      </c>
      <c r="B417" s="6" t="s">
        <v>65</v>
      </c>
      <c r="C417" s="7" t="s">
        <v>596</v>
      </c>
      <c r="D417" s="8" t="s">
        <v>83</v>
      </c>
      <c r="E417" s="8" t="s">
        <v>211</v>
      </c>
      <c r="F417" s="9" t="s">
        <v>130</v>
      </c>
      <c r="G417" s="10">
        <v>65024</v>
      </c>
    </row>
    <row r="418" spans="1:7">
      <c r="A418" s="6" t="s">
        <v>620</v>
      </c>
      <c r="B418" s="6" t="s">
        <v>65</v>
      </c>
      <c r="C418" s="7" t="s">
        <v>596</v>
      </c>
      <c r="D418" s="8" t="s">
        <v>83</v>
      </c>
      <c r="E418" s="8" t="s">
        <v>211</v>
      </c>
      <c r="F418" s="9" t="s">
        <v>132</v>
      </c>
      <c r="G418" s="10">
        <v>65025</v>
      </c>
    </row>
    <row r="419" spans="1:7">
      <c r="A419" s="6" t="s">
        <v>621</v>
      </c>
      <c r="B419" s="6" t="s">
        <v>65</v>
      </c>
      <c r="C419" s="7" t="s">
        <v>596</v>
      </c>
      <c r="D419" s="8" t="s">
        <v>83</v>
      </c>
      <c r="E419" s="8" t="s">
        <v>211</v>
      </c>
      <c r="F419" s="9" t="s">
        <v>134</v>
      </c>
      <c r="G419" s="10">
        <v>65026</v>
      </c>
    </row>
    <row r="420" spans="1:7">
      <c r="A420" s="6" t="s">
        <v>622</v>
      </c>
      <c r="B420" s="6" t="s">
        <v>65</v>
      </c>
      <c r="C420" s="7" t="s">
        <v>596</v>
      </c>
      <c r="D420" s="8" t="s">
        <v>83</v>
      </c>
      <c r="E420" s="8" t="s">
        <v>211</v>
      </c>
      <c r="F420" s="9" t="s">
        <v>136</v>
      </c>
      <c r="G420" s="10">
        <v>65027</v>
      </c>
    </row>
    <row r="421" spans="1:7">
      <c r="A421" s="6" t="s">
        <v>623</v>
      </c>
      <c r="B421" s="6" t="s">
        <v>65</v>
      </c>
      <c r="C421" s="7" t="s">
        <v>596</v>
      </c>
      <c r="D421" s="8" t="s">
        <v>83</v>
      </c>
      <c r="E421" s="8" t="s">
        <v>211</v>
      </c>
      <c r="F421" s="9" t="s">
        <v>138</v>
      </c>
      <c r="G421" s="10">
        <v>65028</v>
      </c>
    </row>
    <row r="422" spans="1:7">
      <c r="A422" s="6" t="s">
        <v>624</v>
      </c>
      <c r="B422" s="6" t="s">
        <v>65</v>
      </c>
      <c r="C422" s="7" t="s">
        <v>596</v>
      </c>
      <c r="D422" s="8" t="s">
        <v>83</v>
      </c>
      <c r="E422" s="8" t="s">
        <v>211</v>
      </c>
      <c r="F422" s="9" t="s">
        <v>140</v>
      </c>
      <c r="G422" s="10">
        <v>65029</v>
      </c>
    </row>
    <row r="423" spans="1:7">
      <c r="A423" s="6" t="s">
        <v>625</v>
      </c>
      <c r="B423" s="6" t="s">
        <v>65</v>
      </c>
      <c r="C423" s="7" t="s">
        <v>596</v>
      </c>
      <c r="D423" s="8" t="s">
        <v>83</v>
      </c>
      <c r="E423" s="8" t="s">
        <v>211</v>
      </c>
      <c r="F423" s="9" t="s">
        <v>142</v>
      </c>
      <c r="G423" s="10">
        <v>65030</v>
      </c>
    </row>
    <row r="424" spans="1:7">
      <c r="A424" s="6" t="s">
        <v>626</v>
      </c>
      <c r="B424" s="6" t="s">
        <v>65</v>
      </c>
      <c r="C424" s="7" t="s">
        <v>596</v>
      </c>
      <c r="D424" s="8" t="s">
        <v>83</v>
      </c>
      <c r="E424" s="8" t="s">
        <v>211</v>
      </c>
      <c r="F424" s="9" t="s">
        <v>144</v>
      </c>
      <c r="G424" s="10">
        <v>65031</v>
      </c>
    </row>
    <row r="425" spans="1:7">
      <c r="A425" s="6" t="s">
        <v>627</v>
      </c>
      <c r="B425" s="6" t="s">
        <v>65</v>
      </c>
      <c r="C425" s="7" t="s">
        <v>596</v>
      </c>
      <c r="D425" s="8" t="s">
        <v>83</v>
      </c>
      <c r="E425" s="8" t="s">
        <v>211</v>
      </c>
      <c r="F425" s="9" t="s">
        <v>146</v>
      </c>
      <c r="G425" s="10">
        <v>65032</v>
      </c>
    </row>
    <row r="426" spans="1:7">
      <c r="A426" s="6" t="s">
        <v>628</v>
      </c>
      <c r="B426" s="6" t="s">
        <v>65</v>
      </c>
      <c r="C426" s="7" t="s">
        <v>596</v>
      </c>
      <c r="D426" s="8" t="s">
        <v>83</v>
      </c>
      <c r="E426" s="8" t="s">
        <v>211</v>
      </c>
      <c r="F426" s="9" t="s">
        <v>148</v>
      </c>
      <c r="G426" s="10">
        <v>65033</v>
      </c>
    </row>
    <row r="427" spans="1:7">
      <c r="A427" s="6" t="s">
        <v>629</v>
      </c>
      <c r="B427" s="6" t="s">
        <v>65</v>
      </c>
      <c r="C427" s="7" t="s">
        <v>596</v>
      </c>
      <c r="D427" s="8" t="s">
        <v>83</v>
      </c>
      <c r="E427" s="8" t="s">
        <v>211</v>
      </c>
      <c r="F427" s="9" t="s">
        <v>150</v>
      </c>
      <c r="G427" s="10">
        <v>65034</v>
      </c>
    </row>
    <row r="428" spans="1:7">
      <c r="A428" s="6" t="s">
        <v>630</v>
      </c>
      <c r="B428" s="6" t="s">
        <v>65</v>
      </c>
      <c r="C428" s="7" t="s">
        <v>596</v>
      </c>
      <c r="D428" s="8" t="s">
        <v>83</v>
      </c>
      <c r="E428" s="8" t="s">
        <v>211</v>
      </c>
      <c r="F428" s="9" t="s">
        <v>152</v>
      </c>
      <c r="G428" s="10">
        <v>65035</v>
      </c>
    </row>
    <row r="429" spans="1:7">
      <c r="A429" s="6" t="s">
        <v>631</v>
      </c>
      <c r="B429" s="6" t="s">
        <v>65</v>
      </c>
      <c r="C429" s="7" t="s">
        <v>596</v>
      </c>
      <c r="D429" s="8" t="s">
        <v>83</v>
      </c>
      <c r="E429" s="8" t="s">
        <v>211</v>
      </c>
      <c r="F429" s="9" t="s">
        <v>154</v>
      </c>
      <c r="G429" s="10">
        <v>65036</v>
      </c>
    </row>
    <row r="430" spans="1:7">
      <c r="A430" s="6" t="s">
        <v>632</v>
      </c>
      <c r="B430" s="6" t="s">
        <v>65</v>
      </c>
      <c r="C430" s="7" t="s">
        <v>596</v>
      </c>
      <c r="D430" s="8" t="s">
        <v>83</v>
      </c>
      <c r="E430" s="8" t="s">
        <v>211</v>
      </c>
      <c r="F430" s="9" t="s">
        <v>156</v>
      </c>
      <c r="G430" s="10">
        <v>65037</v>
      </c>
    </row>
    <row r="431" spans="1:7">
      <c r="A431" s="6" t="s">
        <v>633</v>
      </c>
      <c r="B431" s="6" t="s">
        <v>65</v>
      </c>
      <c r="C431" s="7" t="s">
        <v>596</v>
      </c>
      <c r="D431" s="8" t="s">
        <v>83</v>
      </c>
      <c r="E431" s="8" t="s">
        <v>211</v>
      </c>
      <c r="F431" s="9" t="s">
        <v>158</v>
      </c>
      <c r="G431" s="10">
        <v>65038</v>
      </c>
    </row>
    <row r="432" spans="1:7">
      <c r="A432" s="6" t="s">
        <v>634</v>
      </c>
      <c r="B432" s="6" t="s">
        <v>65</v>
      </c>
      <c r="C432" s="7" t="s">
        <v>596</v>
      </c>
      <c r="D432" s="8" t="s">
        <v>83</v>
      </c>
      <c r="E432" s="8" t="s">
        <v>211</v>
      </c>
      <c r="F432" s="9" t="s">
        <v>160</v>
      </c>
      <c r="G432" s="10">
        <v>65039</v>
      </c>
    </row>
    <row r="433" spans="1:7">
      <c r="A433" s="6" t="s">
        <v>635</v>
      </c>
      <c r="B433" s="6" t="s">
        <v>65</v>
      </c>
      <c r="C433" s="7" t="s">
        <v>596</v>
      </c>
      <c r="D433" s="8" t="s">
        <v>83</v>
      </c>
      <c r="E433" s="8" t="s">
        <v>211</v>
      </c>
      <c r="F433" s="9" t="s">
        <v>162</v>
      </c>
      <c r="G433" s="10">
        <v>65040</v>
      </c>
    </row>
    <row r="434" spans="1:7">
      <c r="A434" s="6" t="s">
        <v>636</v>
      </c>
      <c r="B434" s="6" t="s">
        <v>65</v>
      </c>
      <c r="C434" s="7" t="s">
        <v>596</v>
      </c>
      <c r="D434" s="8" t="s">
        <v>83</v>
      </c>
      <c r="E434" s="8" t="s">
        <v>211</v>
      </c>
      <c r="F434" s="9" t="s">
        <v>164</v>
      </c>
      <c r="G434" s="10">
        <v>65041</v>
      </c>
    </row>
    <row r="435" spans="1:7">
      <c r="A435" s="6" t="s">
        <v>637</v>
      </c>
      <c r="B435" s="6" t="s">
        <v>65</v>
      </c>
      <c r="C435" s="7" t="s">
        <v>596</v>
      </c>
      <c r="D435" s="8" t="s">
        <v>83</v>
      </c>
      <c r="E435" s="8" t="s">
        <v>211</v>
      </c>
      <c r="F435" s="9" t="s">
        <v>166</v>
      </c>
      <c r="G435" s="10">
        <v>65042</v>
      </c>
    </row>
    <row r="436" spans="1:7">
      <c r="A436" s="6" t="s">
        <v>638</v>
      </c>
      <c r="B436" s="6" t="s">
        <v>65</v>
      </c>
      <c r="C436" s="7" t="s">
        <v>596</v>
      </c>
      <c r="D436" s="8" t="s">
        <v>83</v>
      </c>
      <c r="E436" s="8" t="s">
        <v>211</v>
      </c>
      <c r="F436" s="9" t="s">
        <v>168</v>
      </c>
      <c r="G436" s="10">
        <v>65043</v>
      </c>
    </row>
    <row r="437" spans="1:7">
      <c r="A437" s="6" t="s">
        <v>639</v>
      </c>
      <c r="B437" s="6" t="s">
        <v>65</v>
      </c>
      <c r="C437" s="7" t="s">
        <v>596</v>
      </c>
      <c r="D437" s="8" t="s">
        <v>83</v>
      </c>
      <c r="E437" s="8" t="s">
        <v>211</v>
      </c>
      <c r="F437" s="9" t="s">
        <v>170</v>
      </c>
      <c r="G437" s="10">
        <v>65044</v>
      </c>
    </row>
    <row r="438" spans="1:7">
      <c r="A438" s="6" t="s">
        <v>640</v>
      </c>
      <c r="B438" s="6" t="s">
        <v>65</v>
      </c>
      <c r="C438" s="7" t="s">
        <v>596</v>
      </c>
      <c r="D438" s="8" t="s">
        <v>83</v>
      </c>
      <c r="E438" s="8" t="s">
        <v>211</v>
      </c>
      <c r="F438" s="9" t="s">
        <v>172</v>
      </c>
      <c r="G438" s="10">
        <v>65045</v>
      </c>
    </row>
    <row r="439" spans="1:7">
      <c r="A439" s="6" t="s">
        <v>641</v>
      </c>
      <c r="B439" s="6" t="s">
        <v>65</v>
      </c>
      <c r="C439" s="7" t="s">
        <v>596</v>
      </c>
      <c r="D439" s="8" t="s">
        <v>83</v>
      </c>
      <c r="E439" s="8" t="s">
        <v>211</v>
      </c>
      <c r="F439" s="9" t="s">
        <v>174</v>
      </c>
      <c r="G439" s="10">
        <v>65046</v>
      </c>
    </row>
    <row r="440" spans="1:7">
      <c r="A440" s="6" t="s">
        <v>642</v>
      </c>
      <c r="B440" s="6" t="s">
        <v>65</v>
      </c>
      <c r="C440" s="7" t="s">
        <v>596</v>
      </c>
      <c r="D440" s="8" t="s">
        <v>83</v>
      </c>
      <c r="E440" s="8" t="s">
        <v>211</v>
      </c>
      <c r="F440" s="9" t="s">
        <v>176</v>
      </c>
      <c r="G440" s="10">
        <v>65047</v>
      </c>
    </row>
    <row r="441" spans="1:7">
      <c r="A441" s="6" t="s">
        <v>643</v>
      </c>
      <c r="B441" s="6" t="s">
        <v>65</v>
      </c>
      <c r="C441" s="7" t="s">
        <v>596</v>
      </c>
      <c r="D441" s="8" t="s">
        <v>83</v>
      </c>
      <c r="E441" s="8" t="s">
        <v>211</v>
      </c>
      <c r="F441" s="9" t="s">
        <v>178</v>
      </c>
      <c r="G441" s="10">
        <v>65048</v>
      </c>
    </row>
    <row r="442" spans="1:7">
      <c r="A442" s="6" t="s">
        <v>644</v>
      </c>
      <c r="B442" s="6" t="s">
        <v>65</v>
      </c>
      <c r="C442" s="7" t="s">
        <v>596</v>
      </c>
      <c r="D442" s="8" t="s">
        <v>83</v>
      </c>
      <c r="E442" s="8" t="s">
        <v>211</v>
      </c>
      <c r="F442" s="9" t="s">
        <v>180</v>
      </c>
      <c r="G442" s="10">
        <v>65049</v>
      </c>
    </row>
    <row r="443" spans="1:7">
      <c r="A443" s="6" t="s">
        <v>645</v>
      </c>
      <c r="B443" s="6" t="s">
        <v>65</v>
      </c>
      <c r="C443" s="7" t="s">
        <v>596</v>
      </c>
      <c r="D443" s="8" t="s">
        <v>83</v>
      </c>
      <c r="E443" s="8" t="s">
        <v>211</v>
      </c>
      <c r="F443" s="9" t="s">
        <v>182</v>
      </c>
      <c r="G443" s="10">
        <v>65050</v>
      </c>
    </row>
    <row r="444" spans="1:7">
      <c r="A444" s="6" t="s">
        <v>646</v>
      </c>
      <c r="B444" s="6" t="s">
        <v>65</v>
      </c>
      <c r="C444" s="7" t="s">
        <v>596</v>
      </c>
      <c r="D444" s="8" t="s">
        <v>83</v>
      </c>
      <c r="E444" s="8" t="s">
        <v>211</v>
      </c>
      <c r="F444" s="9" t="s">
        <v>184</v>
      </c>
      <c r="G444" s="10">
        <v>65051</v>
      </c>
    </row>
    <row r="445" spans="1:7">
      <c r="A445" s="6" t="s">
        <v>647</v>
      </c>
      <c r="B445" s="6" t="s">
        <v>65</v>
      </c>
      <c r="C445" s="7" t="s">
        <v>596</v>
      </c>
      <c r="D445" s="8" t="s">
        <v>83</v>
      </c>
      <c r="E445" s="8" t="s">
        <v>211</v>
      </c>
      <c r="F445" s="9" t="s">
        <v>186</v>
      </c>
      <c r="G445" s="10">
        <v>65052</v>
      </c>
    </row>
    <row r="446" spans="1:7">
      <c r="A446" s="6" t="s">
        <v>648</v>
      </c>
      <c r="B446" s="6" t="s">
        <v>65</v>
      </c>
      <c r="C446" s="7" t="s">
        <v>596</v>
      </c>
      <c r="D446" s="8" t="s">
        <v>83</v>
      </c>
      <c r="E446" s="8" t="s">
        <v>211</v>
      </c>
      <c r="F446" s="9" t="s">
        <v>188</v>
      </c>
      <c r="G446" s="10">
        <v>65053</v>
      </c>
    </row>
    <row r="447" spans="1:7">
      <c r="A447" s="6" t="s">
        <v>649</v>
      </c>
      <c r="B447" s="6" t="s">
        <v>65</v>
      </c>
      <c r="C447" s="7" t="s">
        <v>596</v>
      </c>
      <c r="D447" s="8" t="s">
        <v>83</v>
      </c>
      <c r="E447" s="8" t="s">
        <v>211</v>
      </c>
      <c r="F447" s="9" t="s">
        <v>190</v>
      </c>
      <c r="G447" s="10">
        <v>65054</v>
      </c>
    </row>
    <row r="448" spans="1:7">
      <c r="A448" s="6" t="s">
        <v>650</v>
      </c>
      <c r="B448" s="6" t="s">
        <v>65</v>
      </c>
      <c r="C448" s="7" t="s">
        <v>596</v>
      </c>
      <c r="D448" s="8" t="s">
        <v>83</v>
      </c>
      <c r="E448" s="8" t="s">
        <v>211</v>
      </c>
      <c r="F448" s="9" t="s">
        <v>192</v>
      </c>
      <c r="G448" s="10">
        <v>65055</v>
      </c>
    </row>
    <row r="449" spans="1:7">
      <c r="A449" s="6" t="s">
        <v>651</v>
      </c>
      <c r="B449" s="6" t="s">
        <v>65</v>
      </c>
      <c r="C449" s="7" t="s">
        <v>596</v>
      </c>
      <c r="D449" s="8" t="s">
        <v>83</v>
      </c>
      <c r="E449" s="8" t="s">
        <v>211</v>
      </c>
      <c r="F449" s="9" t="s">
        <v>194</v>
      </c>
      <c r="G449" s="10">
        <v>65056</v>
      </c>
    </row>
    <row r="450" spans="1:7">
      <c r="A450" s="6" t="s">
        <v>652</v>
      </c>
      <c r="B450" s="6" t="s">
        <v>65</v>
      </c>
      <c r="C450" s="7" t="s">
        <v>596</v>
      </c>
      <c r="D450" s="8" t="s">
        <v>83</v>
      </c>
      <c r="E450" s="8" t="s">
        <v>211</v>
      </c>
      <c r="F450" s="9" t="s">
        <v>196</v>
      </c>
      <c r="G450" s="10">
        <v>65057</v>
      </c>
    </row>
    <row r="451" spans="1:7">
      <c r="A451" s="6" t="s">
        <v>653</v>
      </c>
      <c r="B451" s="6" t="s">
        <v>65</v>
      </c>
      <c r="C451" s="7" t="s">
        <v>596</v>
      </c>
      <c r="D451" s="8" t="s">
        <v>83</v>
      </c>
      <c r="E451" s="8" t="s">
        <v>211</v>
      </c>
      <c r="F451" s="9" t="s">
        <v>198</v>
      </c>
      <c r="G451" s="10">
        <v>65058</v>
      </c>
    </row>
    <row r="452" spans="1:7">
      <c r="A452" s="6" t="s">
        <v>654</v>
      </c>
      <c r="B452" s="6" t="s">
        <v>65</v>
      </c>
      <c r="C452" s="7" t="s">
        <v>596</v>
      </c>
      <c r="D452" s="8" t="s">
        <v>83</v>
      </c>
      <c r="E452" s="8" t="s">
        <v>211</v>
      </c>
      <c r="F452" s="9" t="s">
        <v>200</v>
      </c>
      <c r="G452" s="10">
        <v>65059</v>
      </c>
    </row>
    <row r="453" spans="1:7">
      <c r="A453" s="6" t="s">
        <v>655</v>
      </c>
      <c r="B453" s="6" t="s">
        <v>65</v>
      </c>
      <c r="C453" s="7" t="s">
        <v>596</v>
      </c>
      <c r="D453" s="8" t="s">
        <v>83</v>
      </c>
      <c r="E453" s="8" t="s">
        <v>211</v>
      </c>
      <c r="F453" s="9" t="s">
        <v>202</v>
      </c>
      <c r="G453" s="10">
        <v>65060</v>
      </c>
    </row>
    <row r="454" spans="1:7">
      <c r="A454" s="6" t="s">
        <v>656</v>
      </c>
      <c r="B454" s="6" t="s">
        <v>65</v>
      </c>
      <c r="C454" s="7" t="s">
        <v>596</v>
      </c>
      <c r="D454" s="8" t="s">
        <v>83</v>
      </c>
      <c r="E454" s="8" t="s">
        <v>211</v>
      </c>
      <c r="F454" s="9" t="s">
        <v>84</v>
      </c>
      <c r="G454" s="10">
        <v>65061</v>
      </c>
    </row>
    <row r="455" spans="1:7">
      <c r="A455" s="6" t="s">
        <v>657</v>
      </c>
      <c r="B455" s="6" t="s">
        <v>65</v>
      </c>
      <c r="C455" s="7" t="s">
        <v>596</v>
      </c>
      <c r="D455" s="8" t="s">
        <v>83</v>
      </c>
      <c r="E455" s="8" t="s">
        <v>211</v>
      </c>
      <c r="F455" s="9" t="s">
        <v>205</v>
      </c>
      <c r="G455" s="10">
        <v>65062</v>
      </c>
    </row>
    <row r="456" spans="1:7">
      <c r="A456" s="6" t="s">
        <v>658</v>
      </c>
      <c r="B456" s="6" t="s">
        <v>65</v>
      </c>
      <c r="C456" s="7" t="s">
        <v>596</v>
      </c>
      <c r="D456" s="8" t="s">
        <v>83</v>
      </c>
      <c r="E456" s="8" t="s">
        <v>211</v>
      </c>
      <c r="F456" s="9" t="s">
        <v>207</v>
      </c>
      <c r="G456" s="10">
        <v>65063</v>
      </c>
    </row>
    <row r="457" spans="1:7">
      <c r="A457" s="6" t="s">
        <v>659</v>
      </c>
      <c r="B457" s="6" t="s">
        <v>65</v>
      </c>
      <c r="C457" s="7" t="s">
        <v>596</v>
      </c>
      <c r="D457" s="8" t="s">
        <v>83</v>
      </c>
      <c r="E457" s="8" t="s">
        <v>211</v>
      </c>
      <c r="F457" s="9" t="s">
        <v>209</v>
      </c>
      <c r="G457" s="10">
        <v>65064</v>
      </c>
    </row>
    <row r="458" spans="1:7">
      <c r="A458" s="6" t="s">
        <v>660</v>
      </c>
      <c r="B458" s="6" t="s">
        <v>65</v>
      </c>
      <c r="C458" s="7" t="s">
        <v>596</v>
      </c>
      <c r="D458" s="8" t="s">
        <v>83</v>
      </c>
      <c r="E458" s="8" t="s">
        <v>211</v>
      </c>
      <c r="F458" s="9" t="s">
        <v>211</v>
      </c>
      <c r="G458" s="10">
        <v>65065</v>
      </c>
    </row>
    <row r="459" spans="1:7">
      <c r="A459" s="6" t="s">
        <v>661</v>
      </c>
      <c r="B459" s="6" t="s">
        <v>65</v>
      </c>
      <c r="C459" s="7" t="s">
        <v>596</v>
      </c>
      <c r="D459" s="8" t="s">
        <v>83</v>
      </c>
      <c r="E459" s="8" t="s">
        <v>211</v>
      </c>
      <c r="F459" s="9" t="s">
        <v>213</v>
      </c>
      <c r="G459" s="10">
        <v>65066</v>
      </c>
    </row>
    <row r="460" spans="1:7">
      <c r="A460" s="6" t="s">
        <v>662</v>
      </c>
      <c r="B460" s="6" t="s">
        <v>65</v>
      </c>
      <c r="C460" s="7" t="s">
        <v>596</v>
      </c>
      <c r="D460" s="8" t="s">
        <v>83</v>
      </c>
      <c r="E460" s="8" t="s">
        <v>211</v>
      </c>
      <c r="F460" s="9" t="s">
        <v>215</v>
      </c>
      <c r="G460" s="10">
        <v>65067</v>
      </c>
    </row>
    <row r="461" spans="1:7">
      <c r="A461" s="6" t="s">
        <v>663</v>
      </c>
      <c r="B461" s="6" t="s">
        <v>65</v>
      </c>
      <c r="C461" s="7" t="s">
        <v>596</v>
      </c>
      <c r="D461" s="8" t="s">
        <v>83</v>
      </c>
      <c r="E461" s="8" t="s">
        <v>211</v>
      </c>
      <c r="F461" s="9" t="s">
        <v>217</v>
      </c>
      <c r="G461" s="10">
        <v>65068</v>
      </c>
    </row>
    <row r="462" spans="1:7">
      <c r="A462" s="6" t="s">
        <v>664</v>
      </c>
      <c r="B462" s="6" t="s">
        <v>65</v>
      </c>
      <c r="C462" s="7" t="s">
        <v>596</v>
      </c>
      <c r="D462" s="8" t="s">
        <v>83</v>
      </c>
      <c r="E462" s="8" t="s">
        <v>211</v>
      </c>
      <c r="F462" s="9" t="s">
        <v>219</v>
      </c>
      <c r="G462" s="10">
        <v>65069</v>
      </c>
    </row>
    <row r="463" spans="1:7">
      <c r="A463" s="6" t="s">
        <v>665</v>
      </c>
      <c r="B463" s="6" t="s">
        <v>65</v>
      </c>
      <c r="C463" s="7" t="s">
        <v>596</v>
      </c>
      <c r="D463" s="8" t="s">
        <v>83</v>
      </c>
      <c r="E463" s="8" t="s">
        <v>211</v>
      </c>
      <c r="F463" s="9" t="s">
        <v>221</v>
      </c>
      <c r="G463" s="10">
        <v>65070</v>
      </c>
    </row>
    <row r="464" spans="1:7">
      <c r="A464" s="6" t="s">
        <v>666</v>
      </c>
      <c r="B464" s="6" t="s">
        <v>65</v>
      </c>
      <c r="C464" s="7" t="s">
        <v>596</v>
      </c>
      <c r="D464" s="8" t="s">
        <v>83</v>
      </c>
      <c r="E464" s="8" t="s">
        <v>211</v>
      </c>
      <c r="F464" s="9" t="s">
        <v>223</v>
      </c>
      <c r="G464" s="10">
        <v>65071</v>
      </c>
    </row>
    <row r="465" spans="1:7">
      <c r="A465" s="6" t="s">
        <v>667</v>
      </c>
      <c r="B465" s="6" t="s">
        <v>65</v>
      </c>
      <c r="C465" s="7" t="s">
        <v>596</v>
      </c>
      <c r="D465" s="8" t="s">
        <v>83</v>
      </c>
      <c r="E465" s="8" t="s">
        <v>211</v>
      </c>
      <c r="F465" s="9" t="s">
        <v>225</v>
      </c>
      <c r="G465" s="10">
        <v>65072</v>
      </c>
    </row>
    <row r="466" spans="1:7">
      <c r="A466" s="6" t="s">
        <v>668</v>
      </c>
      <c r="B466" s="6" t="s">
        <v>65</v>
      </c>
      <c r="C466" s="7" t="s">
        <v>596</v>
      </c>
      <c r="D466" s="8" t="s">
        <v>83</v>
      </c>
      <c r="E466" s="8" t="s">
        <v>211</v>
      </c>
      <c r="F466" s="9" t="s">
        <v>227</v>
      </c>
      <c r="G466" s="10">
        <v>65073</v>
      </c>
    </row>
    <row r="467" spans="1:7">
      <c r="A467" s="6" t="s">
        <v>669</v>
      </c>
      <c r="B467" s="6" t="s">
        <v>65</v>
      </c>
      <c r="C467" s="7" t="s">
        <v>596</v>
      </c>
      <c r="D467" s="8" t="s">
        <v>83</v>
      </c>
      <c r="E467" s="8" t="s">
        <v>211</v>
      </c>
      <c r="F467" s="9" t="s">
        <v>229</v>
      </c>
      <c r="G467" s="10">
        <v>65074</v>
      </c>
    </row>
    <row r="468" spans="1:7">
      <c r="A468" s="6" t="s">
        <v>670</v>
      </c>
      <c r="B468" s="6" t="s">
        <v>65</v>
      </c>
      <c r="C468" s="7" t="s">
        <v>596</v>
      </c>
      <c r="D468" s="8" t="s">
        <v>83</v>
      </c>
      <c r="E468" s="8" t="s">
        <v>211</v>
      </c>
      <c r="F468" s="9" t="s">
        <v>231</v>
      </c>
      <c r="G468" s="10">
        <v>65075</v>
      </c>
    </row>
    <row r="469" spans="1:7">
      <c r="A469" s="6" t="s">
        <v>671</v>
      </c>
      <c r="B469" s="6" t="s">
        <v>65</v>
      </c>
      <c r="C469" s="7" t="s">
        <v>596</v>
      </c>
      <c r="D469" s="8" t="s">
        <v>83</v>
      </c>
      <c r="E469" s="8" t="s">
        <v>211</v>
      </c>
      <c r="F469" s="9" t="s">
        <v>233</v>
      </c>
      <c r="G469" s="10">
        <v>65076</v>
      </c>
    </row>
    <row r="470" spans="1:7">
      <c r="A470" s="6" t="s">
        <v>672</v>
      </c>
      <c r="B470" s="6" t="s">
        <v>65</v>
      </c>
      <c r="C470" s="7" t="s">
        <v>596</v>
      </c>
      <c r="D470" s="8" t="s">
        <v>83</v>
      </c>
      <c r="E470" s="8" t="s">
        <v>211</v>
      </c>
      <c r="F470" s="9" t="s">
        <v>235</v>
      </c>
      <c r="G470" s="10">
        <v>65077</v>
      </c>
    </row>
    <row r="471" spans="1:7">
      <c r="A471" s="6" t="s">
        <v>673</v>
      </c>
      <c r="B471" s="6" t="s">
        <v>65</v>
      </c>
      <c r="C471" s="7" t="s">
        <v>596</v>
      </c>
      <c r="D471" s="8" t="s">
        <v>83</v>
      </c>
      <c r="E471" s="8" t="s">
        <v>211</v>
      </c>
      <c r="F471" s="9" t="s">
        <v>237</v>
      </c>
      <c r="G471" s="10">
        <v>65078</v>
      </c>
    </row>
    <row r="472" spans="1:7">
      <c r="A472" s="6" t="s">
        <v>674</v>
      </c>
      <c r="B472" s="6" t="s">
        <v>65</v>
      </c>
      <c r="C472" s="7" t="s">
        <v>596</v>
      </c>
      <c r="D472" s="8" t="s">
        <v>83</v>
      </c>
      <c r="E472" s="8" t="s">
        <v>211</v>
      </c>
      <c r="F472" s="9" t="s">
        <v>239</v>
      </c>
      <c r="G472" s="10">
        <v>65079</v>
      </c>
    </row>
    <row r="473" spans="1:7">
      <c r="A473" s="6" t="s">
        <v>675</v>
      </c>
      <c r="B473" s="6" t="s">
        <v>65</v>
      </c>
      <c r="C473" s="7" t="s">
        <v>596</v>
      </c>
      <c r="D473" s="8" t="s">
        <v>83</v>
      </c>
      <c r="E473" s="8" t="s">
        <v>211</v>
      </c>
      <c r="F473" s="9" t="s">
        <v>241</v>
      </c>
      <c r="G473" s="10">
        <v>65080</v>
      </c>
    </row>
    <row r="474" spans="1:7">
      <c r="A474" s="6" t="s">
        <v>676</v>
      </c>
      <c r="B474" s="6" t="s">
        <v>65</v>
      </c>
      <c r="C474" s="7" t="s">
        <v>596</v>
      </c>
      <c r="D474" s="8" t="s">
        <v>83</v>
      </c>
      <c r="E474" s="8" t="s">
        <v>211</v>
      </c>
      <c r="F474" s="9" t="s">
        <v>243</v>
      </c>
      <c r="G474" s="10">
        <v>65081</v>
      </c>
    </row>
    <row r="475" spans="1:7">
      <c r="A475" s="6" t="s">
        <v>677</v>
      </c>
      <c r="B475" s="6" t="s">
        <v>65</v>
      </c>
      <c r="C475" s="7" t="s">
        <v>596</v>
      </c>
      <c r="D475" s="8" t="s">
        <v>83</v>
      </c>
      <c r="E475" s="8" t="s">
        <v>211</v>
      </c>
      <c r="F475" s="9" t="s">
        <v>245</v>
      </c>
      <c r="G475" s="10">
        <v>65082</v>
      </c>
    </row>
    <row r="476" spans="1:7">
      <c r="A476" s="6" t="s">
        <v>678</v>
      </c>
      <c r="B476" s="6" t="s">
        <v>65</v>
      </c>
      <c r="C476" s="7" t="s">
        <v>596</v>
      </c>
      <c r="D476" s="8" t="s">
        <v>83</v>
      </c>
      <c r="E476" s="8" t="s">
        <v>211</v>
      </c>
      <c r="F476" s="9" t="s">
        <v>247</v>
      </c>
      <c r="G476" s="10">
        <v>65083</v>
      </c>
    </row>
    <row r="477" spans="1:7">
      <c r="A477" s="6" t="s">
        <v>679</v>
      </c>
      <c r="B477" s="6" t="s">
        <v>65</v>
      </c>
      <c r="C477" s="7" t="s">
        <v>596</v>
      </c>
      <c r="D477" s="8" t="s">
        <v>83</v>
      </c>
      <c r="E477" s="8" t="s">
        <v>211</v>
      </c>
      <c r="F477" s="9" t="s">
        <v>249</v>
      </c>
      <c r="G477" s="10">
        <v>65084</v>
      </c>
    </row>
    <row r="478" spans="1:7">
      <c r="A478" s="6" t="s">
        <v>680</v>
      </c>
      <c r="B478" s="6" t="s">
        <v>65</v>
      </c>
      <c r="C478" s="7" t="s">
        <v>596</v>
      </c>
      <c r="D478" s="8" t="s">
        <v>83</v>
      </c>
      <c r="E478" s="8" t="s">
        <v>211</v>
      </c>
      <c r="F478" s="9" t="s">
        <v>251</v>
      </c>
      <c r="G478" s="10">
        <v>65085</v>
      </c>
    </row>
    <row r="479" spans="1:7">
      <c r="A479" s="6" t="s">
        <v>681</v>
      </c>
      <c r="B479" s="6" t="s">
        <v>65</v>
      </c>
      <c r="C479" s="7" t="s">
        <v>596</v>
      </c>
      <c r="D479" s="8" t="s">
        <v>83</v>
      </c>
      <c r="E479" s="8" t="s">
        <v>211</v>
      </c>
      <c r="F479" s="9" t="s">
        <v>253</v>
      </c>
      <c r="G479" s="10">
        <v>65086</v>
      </c>
    </row>
    <row r="480" spans="1:7">
      <c r="A480" s="6" t="s">
        <v>682</v>
      </c>
      <c r="B480" s="6" t="s">
        <v>65</v>
      </c>
      <c r="C480" s="7" t="s">
        <v>596</v>
      </c>
      <c r="D480" s="8" t="s">
        <v>83</v>
      </c>
      <c r="E480" s="8" t="s">
        <v>211</v>
      </c>
      <c r="F480" s="9" t="s">
        <v>255</v>
      </c>
      <c r="G480" s="10">
        <v>65087</v>
      </c>
    </row>
    <row r="481" spans="1:7">
      <c r="A481" s="6" t="s">
        <v>683</v>
      </c>
      <c r="B481" s="6" t="s">
        <v>65</v>
      </c>
      <c r="C481" s="7" t="s">
        <v>596</v>
      </c>
      <c r="D481" s="8" t="s">
        <v>83</v>
      </c>
      <c r="E481" s="8" t="s">
        <v>211</v>
      </c>
      <c r="F481" s="9" t="s">
        <v>257</v>
      </c>
      <c r="G481" s="10">
        <v>65088</v>
      </c>
    </row>
    <row r="482" spans="1:7">
      <c r="A482" s="6" t="s">
        <v>684</v>
      </c>
      <c r="B482" s="6" t="s">
        <v>65</v>
      </c>
      <c r="C482" s="7" t="s">
        <v>596</v>
      </c>
      <c r="D482" s="8" t="s">
        <v>83</v>
      </c>
      <c r="E482" s="8" t="s">
        <v>211</v>
      </c>
      <c r="F482" s="9" t="s">
        <v>259</v>
      </c>
      <c r="G482" s="10">
        <v>65089</v>
      </c>
    </row>
    <row r="483" spans="1:7">
      <c r="A483" s="6" t="s">
        <v>685</v>
      </c>
      <c r="B483" s="6" t="s">
        <v>65</v>
      </c>
      <c r="C483" s="7" t="s">
        <v>596</v>
      </c>
      <c r="D483" s="8" t="s">
        <v>83</v>
      </c>
      <c r="E483" s="8" t="s">
        <v>211</v>
      </c>
      <c r="F483" s="9" t="s">
        <v>261</v>
      </c>
      <c r="G483" s="10">
        <v>65090</v>
      </c>
    </row>
    <row r="484" spans="1:7">
      <c r="A484" s="6" t="s">
        <v>686</v>
      </c>
      <c r="B484" s="6" t="s">
        <v>65</v>
      </c>
      <c r="C484" s="7" t="s">
        <v>596</v>
      </c>
      <c r="D484" s="8" t="s">
        <v>83</v>
      </c>
      <c r="E484" s="8" t="s">
        <v>211</v>
      </c>
      <c r="F484" s="9" t="s">
        <v>263</v>
      </c>
      <c r="G484" s="10">
        <v>65091</v>
      </c>
    </row>
    <row r="485" spans="1:7">
      <c r="A485" s="6" t="s">
        <v>687</v>
      </c>
      <c r="B485" s="6" t="s">
        <v>65</v>
      </c>
      <c r="C485" s="7" t="s">
        <v>596</v>
      </c>
      <c r="D485" s="8" t="s">
        <v>83</v>
      </c>
      <c r="E485" s="8" t="s">
        <v>211</v>
      </c>
      <c r="F485" s="9" t="s">
        <v>265</v>
      </c>
      <c r="G485" s="10">
        <v>65092</v>
      </c>
    </row>
    <row r="486" spans="1:7">
      <c r="A486" s="6" t="s">
        <v>688</v>
      </c>
      <c r="B486" s="6" t="s">
        <v>65</v>
      </c>
      <c r="C486" s="7" t="s">
        <v>596</v>
      </c>
      <c r="D486" s="8" t="s">
        <v>83</v>
      </c>
      <c r="E486" s="8" t="s">
        <v>211</v>
      </c>
      <c r="F486" s="9" t="s">
        <v>267</v>
      </c>
      <c r="G486" s="10">
        <v>65093</v>
      </c>
    </row>
    <row r="487" spans="1:7">
      <c r="A487" s="6" t="s">
        <v>689</v>
      </c>
      <c r="B487" s="6" t="s">
        <v>65</v>
      </c>
      <c r="C487" s="7" t="s">
        <v>596</v>
      </c>
      <c r="D487" s="8" t="s">
        <v>83</v>
      </c>
      <c r="E487" s="8" t="s">
        <v>211</v>
      </c>
      <c r="F487" s="9" t="s">
        <v>269</v>
      </c>
      <c r="G487" s="10">
        <v>65094</v>
      </c>
    </row>
    <row r="488" spans="1:7">
      <c r="A488" s="6" t="s">
        <v>690</v>
      </c>
      <c r="B488" s="6" t="s">
        <v>65</v>
      </c>
      <c r="C488" s="7" t="s">
        <v>596</v>
      </c>
      <c r="D488" s="8" t="s">
        <v>83</v>
      </c>
      <c r="E488" s="8" t="s">
        <v>211</v>
      </c>
      <c r="F488" s="9" t="s">
        <v>271</v>
      </c>
      <c r="G488" s="10">
        <v>65095</v>
      </c>
    </row>
    <row r="489" spans="1:7">
      <c r="A489" s="6" t="s">
        <v>691</v>
      </c>
      <c r="B489" s="6" t="s">
        <v>65</v>
      </c>
      <c r="C489" s="7" t="s">
        <v>596</v>
      </c>
      <c r="D489" s="8" t="s">
        <v>83</v>
      </c>
      <c r="E489" s="8" t="s">
        <v>211</v>
      </c>
      <c r="F489" s="9" t="s">
        <v>273</v>
      </c>
      <c r="G489" s="10">
        <v>65096</v>
      </c>
    </row>
    <row r="490" spans="1:7">
      <c r="A490" s="6" t="s">
        <v>692</v>
      </c>
      <c r="B490" s="6" t="s">
        <v>65</v>
      </c>
      <c r="C490" s="7" t="s">
        <v>596</v>
      </c>
      <c r="D490" s="8" t="s">
        <v>83</v>
      </c>
      <c r="E490" s="8" t="s">
        <v>211</v>
      </c>
      <c r="F490" s="9" t="s">
        <v>275</v>
      </c>
      <c r="G490" s="10">
        <v>65097</v>
      </c>
    </row>
    <row r="491" spans="1:7">
      <c r="A491" s="6" t="s">
        <v>693</v>
      </c>
      <c r="B491" s="6" t="s">
        <v>65</v>
      </c>
      <c r="C491" s="7" t="s">
        <v>596</v>
      </c>
      <c r="D491" s="8" t="s">
        <v>83</v>
      </c>
      <c r="E491" s="8" t="s">
        <v>211</v>
      </c>
      <c r="F491" s="9" t="s">
        <v>277</v>
      </c>
      <c r="G491" s="10">
        <v>65098</v>
      </c>
    </row>
    <row r="492" spans="1:7">
      <c r="A492" s="6" t="s">
        <v>694</v>
      </c>
      <c r="B492" s="6" t="s">
        <v>65</v>
      </c>
      <c r="C492" s="7" t="s">
        <v>596</v>
      </c>
      <c r="D492" s="8" t="s">
        <v>83</v>
      </c>
      <c r="E492" s="8" t="s">
        <v>211</v>
      </c>
      <c r="F492" s="9" t="s">
        <v>279</v>
      </c>
      <c r="G492" s="10">
        <v>65099</v>
      </c>
    </row>
    <row r="493" spans="1:7">
      <c r="A493" s="6" t="s">
        <v>695</v>
      </c>
      <c r="B493" s="6" t="s">
        <v>65</v>
      </c>
      <c r="C493" s="7" t="s">
        <v>596</v>
      </c>
      <c r="D493" s="8" t="s">
        <v>83</v>
      </c>
      <c r="E493" s="8" t="s">
        <v>211</v>
      </c>
      <c r="F493" s="9" t="s">
        <v>281</v>
      </c>
      <c r="G493" s="10">
        <v>65100</v>
      </c>
    </row>
    <row r="494" spans="1:7">
      <c r="A494" s="6" t="s">
        <v>696</v>
      </c>
      <c r="B494" s="6" t="s">
        <v>65</v>
      </c>
      <c r="C494" s="7" t="s">
        <v>596</v>
      </c>
      <c r="D494" s="8" t="s">
        <v>83</v>
      </c>
      <c r="E494" s="8" t="s">
        <v>211</v>
      </c>
      <c r="F494" s="9" t="s">
        <v>283</v>
      </c>
      <c r="G494" s="10">
        <v>65101</v>
      </c>
    </row>
    <row r="495" spans="1:7">
      <c r="A495" s="6" t="s">
        <v>697</v>
      </c>
      <c r="B495" s="6" t="s">
        <v>65</v>
      </c>
      <c r="C495" s="7" t="s">
        <v>596</v>
      </c>
      <c r="D495" s="8" t="s">
        <v>83</v>
      </c>
      <c r="E495" s="8" t="s">
        <v>211</v>
      </c>
      <c r="F495" s="9" t="s">
        <v>285</v>
      </c>
      <c r="G495" s="10">
        <v>65102</v>
      </c>
    </row>
    <row r="496" spans="1:7">
      <c r="A496" s="6" t="s">
        <v>698</v>
      </c>
      <c r="B496" s="6" t="s">
        <v>65</v>
      </c>
      <c r="C496" s="7" t="s">
        <v>596</v>
      </c>
      <c r="D496" s="8" t="s">
        <v>83</v>
      </c>
      <c r="E496" s="8" t="s">
        <v>211</v>
      </c>
      <c r="F496" s="9" t="s">
        <v>287</v>
      </c>
      <c r="G496" s="10">
        <v>65103</v>
      </c>
    </row>
    <row r="497" spans="1:7">
      <c r="A497" s="6" t="s">
        <v>699</v>
      </c>
      <c r="B497" s="6" t="s">
        <v>65</v>
      </c>
      <c r="C497" s="7" t="s">
        <v>596</v>
      </c>
      <c r="D497" s="8" t="s">
        <v>83</v>
      </c>
      <c r="E497" s="8" t="s">
        <v>211</v>
      </c>
      <c r="F497" s="9" t="s">
        <v>289</v>
      </c>
      <c r="G497" s="10">
        <v>65104</v>
      </c>
    </row>
    <row r="498" spans="1:7">
      <c r="A498" s="6" t="s">
        <v>700</v>
      </c>
      <c r="B498" s="6" t="s">
        <v>65</v>
      </c>
      <c r="C498" s="7" t="s">
        <v>596</v>
      </c>
      <c r="D498" s="8" t="s">
        <v>83</v>
      </c>
      <c r="E498" s="8" t="s">
        <v>211</v>
      </c>
      <c r="F498" s="9" t="s">
        <v>562</v>
      </c>
      <c r="G498" s="10">
        <v>65105</v>
      </c>
    </row>
    <row r="499" spans="1:7">
      <c r="A499" s="6" t="s">
        <v>701</v>
      </c>
      <c r="B499" s="6" t="s">
        <v>65</v>
      </c>
      <c r="C499" s="7" t="s">
        <v>596</v>
      </c>
      <c r="D499" s="8" t="s">
        <v>83</v>
      </c>
      <c r="E499" s="8" t="s">
        <v>211</v>
      </c>
      <c r="F499" s="9" t="s">
        <v>564</v>
      </c>
      <c r="G499" s="10">
        <v>65106</v>
      </c>
    </row>
    <row r="500" spans="1:7">
      <c r="A500" s="6" t="s">
        <v>702</v>
      </c>
      <c r="B500" s="6" t="s">
        <v>65</v>
      </c>
      <c r="C500" s="7" t="s">
        <v>596</v>
      </c>
      <c r="D500" s="8" t="s">
        <v>83</v>
      </c>
      <c r="E500" s="8" t="s">
        <v>211</v>
      </c>
      <c r="F500" s="9" t="s">
        <v>566</v>
      </c>
      <c r="G500" s="10">
        <v>65107</v>
      </c>
    </row>
    <row r="501" spans="1:7">
      <c r="A501" s="6" t="s">
        <v>703</v>
      </c>
      <c r="B501" s="6" t="s">
        <v>65</v>
      </c>
      <c r="C501" s="7" t="s">
        <v>596</v>
      </c>
      <c r="D501" s="8" t="s">
        <v>83</v>
      </c>
      <c r="E501" s="8" t="s">
        <v>211</v>
      </c>
      <c r="F501" s="9" t="s">
        <v>568</v>
      </c>
      <c r="G501" s="10">
        <v>65108</v>
      </c>
    </row>
    <row r="502" spans="1:7">
      <c r="A502" s="6" t="s">
        <v>704</v>
      </c>
      <c r="B502" s="6" t="s">
        <v>65</v>
      </c>
      <c r="C502" s="7" t="s">
        <v>596</v>
      </c>
      <c r="D502" s="8" t="s">
        <v>83</v>
      </c>
      <c r="E502" s="8" t="s">
        <v>211</v>
      </c>
      <c r="F502" s="9" t="s">
        <v>570</v>
      </c>
      <c r="G502" s="10">
        <v>65109</v>
      </c>
    </row>
    <row r="503" spans="1:7">
      <c r="A503" s="6" t="s">
        <v>705</v>
      </c>
      <c r="B503" s="6" t="s">
        <v>65</v>
      </c>
      <c r="C503" s="7" t="s">
        <v>596</v>
      </c>
      <c r="D503" s="8" t="s">
        <v>83</v>
      </c>
      <c r="E503" s="8" t="s">
        <v>211</v>
      </c>
      <c r="F503" s="9" t="s">
        <v>572</v>
      </c>
      <c r="G503" s="10">
        <v>65110</v>
      </c>
    </row>
    <row r="504" spans="1:7">
      <c r="A504" s="6" t="s">
        <v>706</v>
      </c>
      <c r="B504" s="6" t="s">
        <v>65</v>
      </c>
      <c r="C504" s="7" t="s">
        <v>596</v>
      </c>
      <c r="D504" s="8" t="s">
        <v>83</v>
      </c>
      <c r="E504" s="8" t="s">
        <v>211</v>
      </c>
      <c r="F504" s="9" t="s">
        <v>574</v>
      </c>
      <c r="G504" s="10">
        <v>65111</v>
      </c>
    </row>
    <row r="505" spans="1:7">
      <c r="A505" s="6" t="s">
        <v>707</v>
      </c>
      <c r="B505" s="6" t="s">
        <v>65</v>
      </c>
      <c r="C505" s="7" t="s">
        <v>596</v>
      </c>
      <c r="D505" s="8" t="s">
        <v>83</v>
      </c>
      <c r="E505" s="8" t="s">
        <v>211</v>
      </c>
      <c r="F505" s="9" t="s">
        <v>576</v>
      </c>
      <c r="G505" s="10">
        <v>65112</v>
      </c>
    </row>
    <row r="506" spans="1:7">
      <c r="A506" s="6" t="s">
        <v>708</v>
      </c>
      <c r="B506" s="6" t="s">
        <v>65</v>
      </c>
      <c r="C506" s="7" t="s">
        <v>596</v>
      </c>
      <c r="D506" s="8" t="s">
        <v>83</v>
      </c>
      <c r="E506" s="8" t="s">
        <v>211</v>
      </c>
      <c r="F506" s="9" t="s">
        <v>578</v>
      </c>
      <c r="G506" s="10">
        <v>65113</v>
      </c>
    </row>
    <row r="507" spans="1:7">
      <c r="A507" s="6" t="s">
        <v>709</v>
      </c>
      <c r="B507" s="6" t="s">
        <v>65</v>
      </c>
      <c r="C507" s="7" t="s">
        <v>596</v>
      </c>
      <c r="D507" s="8" t="s">
        <v>83</v>
      </c>
      <c r="E507" s="8" t="s">
        <v>211</v>
      </c>
      <c r="F507" s="9" t="s">
        <v>580</v>
      </c>
      <c r="G507" s="10">
        <v>65114</v>
      </c>
    </row>
    <row r="508" spans="1:7">
      <c r="A508" s="6" t="s">
        <v>710</v>
      </c>
      <c r="B508" s="6" t="s">
        <v>65</v>
      </c>
      <c r="C508" s="7" t="s">
        <v>596</v>
      </c>
      <c r="D508" s="8" t="s">
        <v>83</v>
      </c>
      <c r="E508" s="8" t="s">
        <v>211</v>
      </c>
      <c r="F508" s="9" t="s">
        <v>582</v>
      </c>
      <c r="G508" s="10">
        <v>65115</v>
      </c>
    </row>
    <row r="509" spans="1:7">
      <c r="A509" s="6" t="s">
        <v>596</v>
      </c>
      <c r="B509" s="6" t="s">
        <v>65</v>
      </c>
      <c r="C509" s="7" t="s">
        <v>596</v>
      </c>
      <c r="D509" s="8" t="s">
        <v>83</v>
      </c>
      <c r="E509" s="8" t="s">
        <v>211</v>
      </c>
      <c r="F509" s="9" t="s">
        <v>584</v>
      </c>
      <c r="G509" s="10">
        <v>65116</v>
      </c>
    </row>
    <row r="510" spans="1:7">
      <c r="A510" s="6" t="s">
        <v>711</v>
      </c>
      <c r="B510" s="6" t="s">
        <v>65</v>
      </c>
      <c r="C510" s="7" t="s">
        <v>596</v>
      </c>
      <c r="D510" s="8" t="s">
        <v>83</v>
      </c>
      <c r="E510" s="8" t="s">
        <v>211</v>
      </c>
      <c r="F510" s="9" t="s">
        <v>586</v>
      </c>
      <c r="G510" s="10">
        <v>65117</v>
      </c>
    </row>
    <row r="511" spans="1:7">
      <c r="A511" s="6" t="s">
        <v>712</v>
      </c>
      <c r="B511" s="6" t="s">
        <v>65</v>
      </c>
      <c r="C511" s="7" t="s">
        <v>596</v>
      </c>
      <c r="D511" s="8" t="s">
        <v>83</v>
      </c>
      <c r="E511" s="8" t="s">
        <v>211</v>
      </c>
      <c r="F511" s="9" t="s">
        <v>588</v>
      </c>
      <c r="G511" s="10">
        <v>65118</v>
      </c>
    </row>
    <row r="512" spans="1:7">
      <c r="A512" s="6" t="s">
        <v>713</v>
      </c>
      <c r="B512" s="6" t="s">
        <v>65</v>
      </c>
      <c r="C512" s="7" t="s">
        <v>596</v>
      </c>
      <c r="D512" s="8" t="s">
        <v>83</v>
      </c>
      <c r="E512" s="8" t="s">
        <v>211</v>
      </c>
      <c r="F512" s="9" t="s">
        <v>590</v>
      </c>
      <c r="G512" s="10">
        <v>65119</v>
      </c>
    </row>
    <row r="513" spans="1:7">
      <c r="A513" s="6" t="s">
        <v>714</v>
      </c>
      <c r="B513" s="6" t="s">
        <v>65</v>
      </c>
      <c r="C513" s="7" t="s">
        <v>596</v>
      </c>
      <c r="D513" s="8" t="s">
        <v>83</v>
      </c>
      <c r="E513" s="8" t="s">
        <v>211</v>
      </c>
      <c r="F513" s="9" t="s">
        <v>592</v>
      </c>
      <c r="G513" s="10">
        <v>65120</v>
      </c>
    </row>
    <row r="514" spans="1:7">
      <c r="A514" s="6" t="s">
        <v>715</v>
      </c>
      <c r="B514" s="6" t="s">
        <v>65</v>
      </c>
      <c r="C514" s="7" t="s">
        <v>596</v>
      </c>
      <c r="D514" s="8" t="s">
        <v>83</v>
      </c>
      <c r="E514" s="8" t="s">
        <v>211</v>
      </c>
      <c r="F514" s="9" t="s">
        <v>594</v>
      </c>
      <c r="G514" s="10">
        <v>65121</v>
      </c>
    </row>
    <row r="515" spans="1:7">
      <c r="A515" s="6" t="s">
        <v>716</v>
      </c>
      <c r="B515" s="6" t="s">
        <v>65</v>
      </c>
      <c r="C515" s="7" t="s">
        <v>596</v>
      </c>
      <c r="D515" s="8" t="s">
        <v>83</v>
      </c>
      <c r="E515" s="8" t="s">
        <v>211</v>
      </c>
      <c r="F515" s="9" t="s">
        <v>717</v>
      </c>
      <c r="G515" s="10">
        <v>65122</v>
      </c>
    </row>
    <row r="516" spans="1:7">
      <c r="A516" s="6" t="s">
        <v>718</v>
      </c>
      <c r="B516" s="6" t="s">
        <v>65</v>
      </c>
      <c r="C516" s="7" t="s">
        <v>596</v>
      </c>
      <c r="D516" s="8" t="s">
        <v>83</v>
      </c>
      <c r="E516" s="8" t="s">
        <v>211</v>
      </c>
      <c r="F516" s="9" t="s">
        <v>719</v>
      </c>
      <c r="G516" s="10">
        <v>65123</v>
      </c>
    </row>
    <row r="517" spans="1:7">
      <c r="A517" s="6" t="s">
        <v>720</v>
      </c>
      <c r="B517" s="6" t="s">
        <v>65</v>
      </c>
      <c r="C517" s="7" t="s">
        <v>596</v>
      </c>
      <c r="D517" s="8" t="s">
        <v>83</v>
      </c>
      <c r="E517" s="8" t="s">
        <v>211</v>
      </c>
      <c r="F517" s="9" t="s">
        <v>721</v>
      </c>
      <c r="G517" s="10">
        <v>65124</v>
      </c>
    </row>
    <row r="518" spans="1:7">
      <c r="A518" s="6" t="s">
        <v>722</v>
      </c>
      <c r="B518" s="6" t="s">
        <v>65</v>
      </c>
      <c r="C518" s="7" t="s">
        <v>596</v>
      </c>
      <c r="D518" s="8" t="s">
        <v>83</v>
      </c>
      <c r="E518" s="8" t="s">
        <v>211</v>
      </c>
      <c r="F518" s="9" t="s">
        <v>723</v>
      </c>
      <c r="G518" s="10">
        <v>65125</v>
      </c>
    </row>
    <row r="519" spans="1:7">
      <c r="A519" s="6" t="s">
        <v>724</v>
      </c>
      <c r="B519" s="6" t="s">
        <v>65</v>
      </c>
      <c r="C519" s="7" t="s">
        <v>596</v>
      </c>
      <c r="D519" s="8" t="s">
        <v>83</v>
      </c>
      <c r="E519" s="8" t="s">
        <v>211</v>
      </c>
      <c r="F519" s="9" t="s">
        <v>725</v>
      </c>
      <c r="G519" s="10">
        <v>65126</v>
      </c>
    </row>
    <row r="520" spans="1:7">
      <c r="A520" s="6" t="s">
        <v>726</v>
      </c>
      <c r="B520" s="6" t="s">
        <v>65</v>
      </c>
      <c r="C520" s="7" t="s">
        <v>596</v>
      </c>
      <c r="D520" s="8" t="s">
        <v>83</v>
      </c>
      <c r="E520" s="8" t="s">
        <v>211</v>
      </c>
      <c r="F520" s="9" t="s">
        <v>727</v>
      </c>
      <c r="G520" s="10">
        <v>65127</v>
      </c>
    </row>
    <row r="521" spans="1:7">
      <c r="A521" s="6" t="s">
        <v>728</v>
      </c>
      <c r="B521" s="6" t="s">
        <v>65</v>
      </c>
      <c r="C521" s="7" t="s">
        <v>596</v>
      </c>
      <c r="D521" s="8" t="s">
        <v>83</v>
      </c>
      <c r="E521" s="8" t="s">
        <v>211</v>
      </c>
      <c r="F521" s="9" t="s">
        <v>729</v>
      </c>
      <c r="G521" s="10">
        <v>65128</v>
      </c>
    </row>
    <row r="522" spans="1:7">
      <c r="A522" s="6" t="s">
        <v>730</v>
      </c>
      <c r="B522" s="6" t="s">
        <v>65</v>
      </c>
      <c r="C522" s="7" t="s">
        <v>596</v>
      </c>
      <c r="D522" s="8" t="s">
        <v>83</v>
      </c>
      <c r="E522" s="8" t="s">
        <v>211</v>
      </c>
      <c r="F522" s="9" t="s">
        <v>731</v>
      </c>
      <c r="G522" s="10">
        <v>65129</v>
      </c>
    </row>
    <row r="523" spans="1:7">
      <c r="A523" s="6" t="s">
        <v>732</v>
      </c>
      <c r="B523" s="6" t="s">
        <v>65</v>
      </c>
      <c r="C523" s="7" t="s">
        <v>596</v>
      </c>
      <c r="D523" s="8" t="s">
        <v>83</v>
      </c>
      <c r="E523" s="8" t="s">
        <v>211</v>
      </c>
      <c r="F523" s="9" t="s">
        <v>733</v>
      </c>
      <c r="G523" s="10">
        <v>65130</v>
      </c>
    </row>
    <row r="524" spans="1:7">
      <c r="A524" s="6" t="s">
        <v>734</v>
      </c>
      <c r="B524" s="6" t="s">
        <v>65</v>
      </c>
      <c r="C524" s="7" t="s">
        <v>596</v>
      </c>
      <c r="D524" s="8" t="s">
        <v>83</v>
      </c>
      <c r="E524" s="8" t="s">
        <v>211</v>
      </c>
      <c r="F524" s="9" t="s">
        <v>735</v>
      </c>
      <c r="G524" s="10">
        <v>65131</v>
      </c>
    </row>
    <row r="525" spans="1:7">
      <c r="A525" s="6" t="s">
        <v>736</v>
      </c>
      <c r="B525" s="6" t="s">
        <v>65</v>
      </c>
      <c r="C525" s="7" t="s">
        <v>596</v>
      </c>
      <c r="D525" s="8" t="s">
        <v>83</v>
      </c>
      <c r="E525" s="8" t="s">
        <v>211</v>
      </c>
      <c r="F525" s="9" t="s">
        <v>737</v>
      </c>
      <c r="G525" s="10">
        <v>65132</v>
      </c>
    </row>
    <row r="526" spans="1:7">
      <c r="A526" s="6" t="s">
        <v>738</v>
      </c>
      <c r="B526" s="6" t="s">
        <v>65</v>
      </c>
      <c r="C526" s="7" t="s">
        <v>596</v>
      </c>
      <c r="D526" s="8" t="s">
        <v>83</v>
      </c>
      <c r="E526" s="8" t="s">
        <v>211</v>
      </c>
      <c r="F526" s="9" t="s">
        <v>739</v>
      </c>
      <c r="G526" s="10">
        <v>65133</v>
      </c>
    </row>
    <row r="527" spans="1:7">
      <c r="A527" s="6" t="s">
        <v>740</v>
      </c>
      <c r="B527" s="6" t="s">
        <v>65</v>
      </c>
      <c r="C527" s="7" t="s">
        <v>596</v>
      </c>
      <c r="D527" s="8" t="s">
        <v>83</v>
      </c>
      <c r="E527" s="8" t="s">
        <v>211</v>
      </c>
      <c r="F527" s="9" t="s">
        <v>741</v>
      </c>
      <c r="G527" s="10">
        <v>65134</v>
      </c>
    </row>
    <row r="528" spans="1:7">
      <c r="A528" s="6" t="s">
        <v>742</v>
      </c>
      <c r="B528" s="6" t="s">
        <v>65</v>
      </c>
      <c r="C528" s="7" t="s">
        <v>596</v>
      </c>
      <c r="D528" s="8" t="s">
        <v>83</v>
      </c>
      <c r="E528" s="8" t="s">
        <v>211</v>
      </c>
      <c r="F528" s="9" t="s">
        <v>743</v>
      </c>
      <c r="G528" s="10">
        <v>65135</v>
      </c>
    </row>
    <row r="529" spans="1:7">
      <c r="A529" s="6" t="s">
        <v>744</v>
      </c>
      <c r="B529" s="6" t="s">
        <v>65</v>
      </c>
      <c r="C529" s="7" t="s">
        <v>596</v>
      </c>
      <c r="D529" s="8" t="s">
        <v>83</v>
      </c>
      <c r="E529" s="8" t="s">
        <v>211</v>
      </c>
      <c r="F529" s="9" t="s">
        <v>745</v>
      </c>
      <c r="G529" s="10">
        <v>65136</v>
      </c>
    </row>
    <row r="530" spans="1:7">
      <c r="A530" s="6" t="s">
        <v>746</v>
      </c>
      <c r="B530" s="6" t="s">
        <v>65</v>
      </c>
      <c r="C530" s="7" t="s">
        <v>596</v>
      </c>
      <c r="D530" s="8" t="s">
        <v>83</v>
      </c>
      <c r="E530" s="8" t="s">
        <v>211</v>
      </c>
      <c r="F530" s="9" t="s">
        <v>747</v>
      </c>
      <c r="G530" s="10">
        <v>65137</v>
      </c>
    </row>
    <row r="531" spans="1:7">
      <c r="A531" s="6" t="s">
        <v>748</v>
      </c>
      <c r="B531" s="6" t="s">
        <v>65</v>
      </c>
      <c r="C531" s="7" t="s">
        <v>596</v>
      </c>
      <c r="D531" s="8" t="s">
        <v>83</v>
      </c>
      <c r="E531" s="8" t="s">
        <v>211</v>
      </c>
      <c r="F531" s="9" t="s">
        <v>749</v>
      </c>
      <c r="G531" s="10">
        <v>65138</v>
      </c>
    </row>
    <row r="532" spans="1:7">
      <c r="A532" s="6" t="s">
        <v>750</v>
      </c>
      <c r="B532" s="6" t="s">
        <v>65</v>
      </c>
      <c r="C532" s="7" t="s">
        <v>596</v>
      </c>
      <c r="D532" s="8" t="s">
        <v>83</v>
      </c>
      <c r="E532" s="8" t="s">
        <v>211</v>
      </c>
      <c r="F532" s="9" t="s">
        <v>751</v>
      </c>
      <c r="G532" s="10">
        <v>65139</v>
      </c>
    </row>
    <row r="533" spans="1:7">
      <c r="A533" s="6" t="s">
        <v>752</v>
      </c>
      <c r="B533" s="6" t="s">
        <v>65</v>
      </c>
      <c r="C533" s="7" t="s">
        <v>596</v>
      </c>
      <c r="D533" s="8" t="s">
        <v>83</v>
      </c>
      <c r="E533" s="8" t="s">
        <v>211</v>
      </c>
      <c r="F533" s="9" t="s">
        <v>753</v>
      </c>
      <c r="G533" s="10">
        <v>65140</v>
      </c>
    </row>
    <row r="534" spans="1:7">
      <c r="A534" s="6" t="s">
        <v>754</v>
      </c>
      <c r="B534" s="6" t="s">
        <v>65</v>
      </c>
      <c r="C534" s="7" t="s">
        <v>596</v>
      </c>
      <c r="D534" s="8" t="s">
        <v>83</v>
      </c>
      <c r="E534" s="8" t="s">
        <v>211</v>
      </c>
      <c r="F534" s="9" t="s">
        <v>755</v>
      </c>
      <c r="G534" s="10">
        <v>65141</v>
      </c>
    </row>
    <row r="535" spans="1:7">
      <c r="A535" s="6" t="s">
        <v>756</v>
      </c>
      <c r="B535" s="6" t="s">
        <v>65</v>
      </c>
      <c r="C535" s="7" t="s">
        <v>596</v>
      </c>
      <c r="D535" s="8" t="s">
        <v>83</v>
      </c>
      <c r="E535" s="8" t="s">
        <v>211</v>
      </c>
      <c r="F535" s="9" t="s">
        <v>757</v>
      </c>
      <c r="G535" s="10">
        <v>65142</v>
      </c>
    </row>
    <row r="536" spans="1:7">
      <c r="A536" s="6" t="s">
        <v>758</v>
      </c>
      <c r="B536" s="6" t="s">
        <v>65</v>
      </c>
      <c r="C536" s="7" t="s">
        <v>596</v>
      </c>
      <c r="D536" s="8" t="s">
        <v>83</v>
      </c>
      <c r="E536" s="8" t="s">
        <v>211</v>
      </c>
      <c r="F536" s="9" t="s">
        <v>759</v>
      </c>
      <c r="G536" s="10">
        <v>65143</v>
      </c>
    </row>
    <row r="537" spans="1:7">
      <c r="A537" s="6" t="s">
        <v>760</v>
      </c>
      <c r="B537" s="6" t="s">
        <v>65</v>
      </c>
      <c r="C537" s="7" t="s">
        <v>596</v>
      </c>
      <c r="D537" s="8" t="s">
        <v>83</v>
      </c>
      <c r="E537" s="8" t="s">
        <v>211</v>
      </c>
      <c r="F537" s="9" t="s">
        <v>761</v>
      </c>
      <c r="G537" s="10">
        <v>65144</v>
      </c>
    </row>
    <row r="538" spans="1:7">
      <c r="A538" s="6" t="s">
        <v>762</v>
      </c>
      <c r="B538" s="6" t="s">
        <v>65</v>
      </c>
      <c r="C538" s="7" t="s">
        <v>596</v>
      </c>
      <c r="D538" s="8" t="s">
        <v>83</v>
      </c>
      <c r="E538" s="8" t="s">
        <v>211</v>
      </c>
      <c r="F538" s="9" t="s">
        <v>763</v>
      </c>
      <c r="G538" s="10">
        <v>65145</v>
      </c>
    </row>
    <row r="539" spans="1:7">
      <c r="A539" s="6" t="s">
        <v>764</v>
      </c>
      <c r="B539" s="6" t="s">
        <v>65</v>
      </c>
      <c r="C539" s="7" t="s">
        <v>596</v>
      </c>
      <c r="D539" s="8" t="s">
        <v>83</v>
      </c>
      <c r="E539" s="8" t="s">
        <v>211</v>
      </c>
      <c r="F539" s="9" t="s">
        <v>765</v>
      </c>
      <c r="G539" s="10">
        <v>65146</v>
      </c>
    </row>
    <row r="540" spans="1:7">
      <c r="A540" s="6" t="s">
        <v>766</v>
      </c>
      <c r="B540" s="6" t="s">
        <v>65</v>
      </c>
      <c r="C540" s="7" t="s">
        <v>596</v>
      </c>
      <c r="D540" s="8" t="s">
        <v>83</v>
      </c>
      <c r="E540" s="8" t="s">
        <v>211</v>
      </c>
      <c r="F540" s="9" t="s">
        <v>767</v>
      </c>
      <c r="G540" s="10">
        <v>65147</v>
      </c>
    </row>
    <row r="541" spans="1:7">
      <c r="A541" s="6" t="s">
        <v>768</v>
      </c>
      <c r="B541" s="6" t="s">
        <v>65</v>
      </c>
      <c r="C541" s="7" t="s">
        <v>596</v>
      </c>
      <c r="D541" s="8" t="s">
        <v>83</v>
      </c>
      <c r="E541" s="8" t="s">
        <v>211</v>
      </c>
      <c r="F541" s="9" t="s">
        <v>769</v>
      </c>
      <c r="G541" s="10">
        <v>65148</v>
      </c>
    </row>
    <row r="542" spans="1:7">
      <c r="A542" s="6" t="s">
        <v>770</v>
      </c>
      <c r="B542" s="6" t="s">
        <v>65</v>
      </c>
      <c r="C542" s="7" t="s">
        <v>596</v>
      </c>
      <c r="D542" s="8" t="s">
        <v>83</v>
      </c>
      <c r="E542" s="8" t="s">
        <v>211</v>
      </c>
      <c r="F542" s="9" t="s">
        <v>771</v>
      </c>
      <c r="G542" s="10">
        <v>65149</v>
      </c>
    </row>
    <row r="543" spans="1:7">
      <c r="A543" s="6" t="s">
        <v>772</v>
      </c>
      <c r="B543" s="6" t="s">
        <v>65</v>
      </c>
      <c r="C543" s="7" t="s">
        <v>596</v>
      </c>
      <c r="D543" s="8" t="s">
        <v>83</v>
      </c>
      <c r="E543" s="8" t="s">
        <v>211</v>
      </c>
      <c r="F543" s="9" t="s">
        <v>773</v>
      </c>
      <c r="G543" s="10">
        <v>65150</v>
      </c>
    </row>
    <row r="544" spans="1:7">
      <c r="A544" s="6" t="s">
        <v>774</v>
      </c>
      <c r="B544" s="6" t="s">
        <v>65</v>
      </c>
      <c r="C544" s="7" t="s">
        <v>596</v>
      </c>
      <c r="D544" s="8" t="s">
        <v>83</v>
      </c>
      <c r="E544" s="8" t="s">
        <v>211</v>
      </c>
      <c r="F544" s="9" t="s">
        <v>775</v>
      </c>
      <c r="G544" s="10">
        <v>65151</v>
      </c>
    </row>
    <row r="545" spans="1:7">
      <c r="A545" s="6" t="s">
        <v>776</v>
      </c>
      <c r="B545" s="6" t="s">
        <v>65</v>
      </c>
      <c r="C545" s="7" t="s">
        <v>596</v>
      </c>
      <c r="D545" s="8" t="s">
        <v>83</v>
      </c>
      <c r="E545" s="8" t="s">
        <v>211</v>
      </c>
      <c r="F545" s="9" t="s">
        <v>777</v>
      </c>
      <c r="G545" s="10">
        <v>65152</v>
      </c>
    </row>
    <row r="546" spans="1:7">
      <c r="A546" s="6" t="s">
        <v>778</v>
      </c>
      <c r="B546" s="6" t="s">
        <v>65</v>
      </c>
      <c r="C546" s="7" t="s">
        <v>596</v>
      </c>
      <c r="D546" s="8" t="s">
        <v>83</v>
      </c>
      <c r="E546" s="8" t="s">
        <v>211</v>
      </c>
      <c r="F546" s="9" t="s">
        <v>779</v>
      </c>
      <c r="G546" s="10">
        <v>65153</v>
      </c>
    </row>
    <row r="547" spans="1:7">
      <c r="A547" s="6" t="s">
        <v>780</v>
      </c>
      <c r="B547" s="6" t="s">
        <v>65</v>
      </c>
      <c r="C547" s="7" t="s">
        <v>596</v>
      </c>
      <c r="D547" s="8" t="s">
        <v>83</v>
      </c>
      <c r="E547" s="8" t="s">
        <v>211</v>
      </c>
      <c r="F547" s="9" t="s">
        <v>781</v>
      </c>
      <c r="G547" s="10">
        <v>65154</v>
      </c>
    </row>
    <row r="548" spans="1:7">
      <c r="A548" s="6" t="s">
        <v>782</v>
      </c>
      <c r="B548" s="6" t="s">
        <v>65</v>
      </c>
      <c r="C548" s="7" t="s">
        <v>596</v>
      </c>
      <c r="D548" s="8" t="s">
        <v>83</v>
      </c>
      <c r="E548" s="8" t="s">
        <v>211</v>
      </c>
      <c r="F548" s="9" t="s">
        <v>783</v>
      </c>
      <c r="G548" s="10">
        <v>65155</v>
      </c>
    </row>
    <row r="549" spans="1:7">
      <c r="A549" s="6" t="s">
        <v>784</v>
      </c>
      <c r="B549" s="6" t="s">
        <v>65</v>
      </c>
      <c r="C549" s="7" t="s">
        <v>596</v>
      </c>
      <c r="D549" s="8" t="s">
        <v>83</v>
      </c>
      <c r="E549" s="8" t="s">
        <v>211</v>
      </c>
      <c r="F549" s="9" t="s">
        <v>785</v>
      </c>
      <c r="G549" s="10">
        <v>65156</v>
      </c>
    </row>
    <row r="550" spans="1:7">
      <c r="A550" s="6" t="s">
        <v>786</v>
      </c>
      <c r="B550" s="6" t="s">
        <v>65</v>
      </c>
      <c r="C550" s="7" t="s">
        <v>596</v>
      </c>
      <c r="D550" s="8" t="s">
        <v>83</v>
      </c>
      <c r="E550" s="8" t="s">
        <v>211</v>
      </c>
      <c r="F550" s="9" t="s">
        <v>787</v>
      </c>
      <c r="G550" s="10">
        <v>65157</v>
      </c>
    </row>
    <row r="551" spans="1:7">
      <c r="A551" s="6" t="s">
        <v>788</v>
      </c>
      <c r="B551" s="6" t="s">
        <v>65</v>
      </c>
      <c r="C551" s="7" t="s">
        <v>596</v>
      </c>
      <c r="D551" s="8" t="s">
        <v>83</v>
      </c>
      <c r="E551" s="8" t="s">
        <v>211</v>
      </c>
      <c r="F551" s="9" t="s">
        <v>789</v>
      </c>
      <c r="G551" s="10">
        <v>65158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D1BF-8238-4346-9671-F70687CBA4FC}">
  <sheetPr codeName="Foglio5"/>
  <dimension ref="A1:H159"/>
  <sheetViews>
    <sheetView workbookViewId="0">
      <selection activeCell="H1" sqref="A1:H1"/>
    </sheetView>
  </sheetViews>
  <sheetFormatPr defaultRowHeight="12.75"/>
  <cols>
    <col min="1" max="1" width="19.42578125" bestFit="1" customWidth="1"/>
    <col min="2" max="2" width="20.28515625" bestFit="1" customWidth="1"/>
    <col min="3" max="3" width="19.85546875" bestFit="1" customWidth="1"/>
    <col min="4" max="4" width="19.5703125" bestFit="1" customWidth="1"/>
    <col min="5" max="5" width="20.42578125" bestFit="1" customWidth="1"/>
    <col min="8" max="8" width="10.7109375" bestFit="1" customWidth="1"/>
  </cols>
  <sheetData>
    <row r="1" spans="1:8">
      <c r="A1" s="30" t="s">
        <v>82</v>
      </c>
      <c r="B1" s="30" t="s">
        <v>291</v>
      </c>
      <c r="C1" s="30" t="s">
        <v>369</v>
      </c>
      <c r="D1" s="30" t="s">
        <v>461</v>
      </c>
      <c r="E1" s="30" t="s">
        <v>596</v>
      </c>
      <c r="F1" s="30"/>
      <c r="G1" s="32" t="s">
        <v>1</v>
      </c>
      <c r="H1" s="31" t="s">
        <v>2</v>
      </c>
    </row>
    <row r="2" spans="1:8">
      <c r="A2" s="6" t="s">
        <v>81</v>
      </c>
      <c r="B2" s="6" t="s">
        <v>290</v>
      </c>
      <c r="C2" s="6" t="s">
        <v>368</v>
      </c>
      <c r="D2" s="6" t="s">
        <v>460</v>
      </c>
      <c r="E2" s="6" t="s">
        <v>595</v>
      </c>
      <c r="G2" s="36" t="s">
        <v>65</v>
      </c>
      <c r="H2" s="29" t="s">
        <v>82</v>
      </c>
    </row>
    <row r="3" spans="1:8">
      <c r="A3" s="6" t="s">
        <v>86</v>
      </c>
      <c r="B3" s="6" t="s">
        <v>292</v>
      </c>
      <c r="C3" s="6" t="s">
        <v>370</v>
      </c>
      <c r="D3" s="6" t="s">
        <v>462</v>
      </c>
      <c r="E3" s="6" t="s">
        <v>597</v>
      </c>
      <c r="H3" s="29" t="s">
        <v>291</v>
      </c>
    </row>
    <row r="4" spans="1:8">
      <c r="A4" s="6" t="s">
        <v>88</v>
      </c>
      <c r="B4" s="6" t="s">
        <v>293</v>
      </c>
      <c r="C4" s="6" t="s">
        <v>371</v>
      </c>
      <c r="D4" s="6" t="s">
        <v>463</v>
      </c>
      <c r="E4" s="6" t="s">
        <v>598</v>
      </c>
      <c r="H4" s="29" t="s">
        <v>369</v>
      </c>
    </row>
    <row r="5" spans="1:8">
      <c r="A5" s="6" t="s">
        <v>90</v>
      </c>
      <c r="B5" s="6" t="s">
        <v>294</v>
      </c>
      <c r="C5" s="6" t="s">
        <v>372</v>
      </c>
      <c r="D5" s="6" t="s">
        <v>464</v>
      </c>
      <c r="E5" s="6" t="s">
        <v>599</v>
      </c>
      <c r="H5" s="29" t="s">
        <v>461</v>
      </c>
    </row>
    <row r="6" spans="1:8">
      <c r="A6" s="6" t="s">
        <v>92</v>
      </c>
      <c r="B6" s="6" t="s">
        <v>295</v>
      </c>
      <c r="C6" s="6" t="s">
        <v>373</v>
      </c>
      <c r="D6" s="6" t="s">
        <v>465</v>
      </c>
      <c r="E6" s="6" t="s">
        <v>600</v>
      </c>
      <c r="H6" s="29" t="s">
        <v>596</v>
      </c>
    </row>
    <row r="7" spans="1:8">
      <c r="A7" s="6" t="s">
        <v>94</v>
      </c>
      <c r="B7" s="6" t="s">
        <v>296</v>
      </c>
      <c r="C7" s="6" t="s">
        <v>374</v>
      </c>
      <c r="D7" s="6" t="s">
        <v>466</v>
      </c>
      <c r="E7" s="6" t="s">
        <v>601</v>
      </c>
    </row>
    <row r="8" spans="1:8">
      <c r="A8" s="6" t="s">
        <v>96</v>
      </c>
      <c r="B8" s="6" t="s">
        <v>297</v>
      </c>
      <c r="C8" s="6" t="s">
        <v>375</v>
      </c>
      <c r="D8" s="6" t="s">
        <v>467</v>
      </c>
      <c r="E8" s="6" t="s">
        <v>602</v>
      </c>
    </row>
    <row r="9" spans="1:8">
      <c r="A9" s="6" t="s">
        <v>98</v>
      </c>
      <c r="B9" s="6" t="s">
        <v>291</v>
      </c>
      <c r="C9" s="6" t="s">
        <v>376</v>
      </c>
      <c r="D9" s="6" t="s">
        <v>461</v>
      </c>
      <c r="E9" s="6" t="s">
        <v>603</v>
      </c>
    </row>
    <row r="10" spans="1:8">
      <c r="A10" s="6" t="s">
        <v>100</v>
      </c>
      <c r="B10" s="6" t="s">
        <v>298</v>
      </c>
      <c r="C10" s="6" t="s">
        <v>377</v>
      </c>
      <c r="D10" s="6" t="s">
        <v>468</v>
      </c>
      <c r="E10" s="6" t="s">
        <v>604</v>
      </c>
    </row>
    <row r="11" spans="1:8">
      <c r="A11" s="6" t="s">
        <v>102</v>
      </c>
      <c r="B11" s="6" t="s">
        <v>299</v>
      </c>
      <c r="C11" s="6" t="s">
        <v>378</v>
      </c>
      <c r="D11" s="6" t="s">
        <v>469</v>
      </c>
      <c r="E11" s="6" t="s">
        <v>605</v>
      </c>
    </row>
    <row r="12" spans="1:8">
      <c r="A12" s="6" t="s">
        <v>104</v>
      </c>
      <c r="B12" s="6" t="s">
        <v>300</v>
      </c>
      <c r="C12" s="6" t="s">
        <v>379</v>
      </c>
      <c r="D12" s="6" t="s">
        <v>470</v>
      </c>
      <c r="E12" s="6" t="s">
        <v>606</v>
      </c>
    </row>
    <row r="13" spans="1:8">
      <c r="A13" s="6" t="s">
        <v>106</v>
      </c>
      <c r="B13" s="6" t="s">
        <v>301</v>
      </c>
      <c r="C13" s="6" t="s">
        <v>380</v>
      </c>
      <c r="D13" s="6" t="s">
        <v>471</v>
      </c>
      <c r="E13" s="6" t="s">
        <v>607</v>
      </c>
    </row>
    <row r="14" spans="1:8">
      <c r="A14" s="6" t="s">
        <v>108</v>
      </c>
      <c r="B14" s="6" t="s">
        <v>302</v>
      </c>
      <c r="C14" s="6" t="s">
        <v>381</v>
      </c>
      <c r="D14" s="6" t="s">
        <v>472</v>
      </c>
      <c r="E14" s="6" t="s">
        <v>608</v>
      </c>
    </row>
    <row r="15" spans="1:8">
      <c r="A15" s="6" t="s">
        <v>110</v>
      </c>
      <c r="B15" s="6" t="s">
        <v>303</v>
      </c>
      <c r="C15" s="6" t="s">
        <v>382</v>
      </c>
      <c r="D15" s="6" t="s">
        <v>473</v>
      </c>
      <c r="E15" s="6" t="s">
        <v>609</v>
      </c>
    </row>
    <row r="16" spans="1:8">
      <c r="A16" s="6" t="s">
        <v>112</v>
      </c>
      <c r="B16" s="6" t="s">
        <v>304</v>
      </c>
      <c r="C16" s="6" t="s">
        <v>383</v>
      </c>
      <c r="D16" s="6" t="s">
        <v>474</v>
      </c>
      <c r="E16" s="6" t="s">
        <v>610</v>
      </c>
    </row>
    <row r="17" spans="1:5">
      <c r="A17" s="6" t="s">
        <v>114</v>
      </c>
      <c r="B17" s="6" t="s">
        <v>305</v>
      </c>
      <c r="C17" s="6" t="s">
        <v>384</v>
      </c>
      <c r="D17" s="6" t="s">
        <v>475</v>
      </c>
      <c r="E17" s="6" t="s">
        <v>611</v>
      </c>
    </row>
    <row r="18" spans="1:5">
      <c r="A18" s="6" t="s">
        <v>116</v>
      </c>
      <c r="B18" s="6" t="s">
        <v>306</v>
      </c>
      <c r="C18" s="6" t="s">
        <v>385</v>
      </c>
      <c r="D18" s="6" t="s">
        <v>476</v>
      </c>
      <c r="E18" s="6" t="s">
        <v>612</v>
      </c>
    </row>
    <row r="19" spans="1:5">
      <c r="A19" s="6" t="s">
        <v>118</v>
      </c>
      <c r="B19" s="6" t="s">
        <v>307</v>
      </c>
      <c r="C19" s="6" t="s">
        <v>386</v>
      </c>
      <c r="D19" s="6" t="s">
        <v>477</v>
      </c>
      <c r="E19" s="6" t="s">
        <v>613</v>
      </c>
    </row>
    <row r="20" spans="1:5">
      <c r="A20" s="6" t="s">
        <v>120</v>
      </c>
      <c r="B20" s="6" t="s">
        <v>308</v>
      </c>
      <c r="C20" s="6" t="s">
        <v>387</v>
      </c>
      <c r="D20" s="6" t="s">
        <v>478</v>
      </c>
      <c r="E20" s="6" t="s">
        <v>614</v>
      </c>
    </row>
    <row r="21" spans="1:5">
      <c r="A21" s="6" t="s">
        <v>122</v>
      </c>
      <c r="B21" s="6" t="s">
        <v>309</v>
      </c>
      <c r="C21" s="6" t="s">
        <v>388</v>
      </c>
      <c r="D21" s="6" t="s">
        <v>479</v>
      </c>
      <c r="E21" s="6" t="s">
        <v>615</v>
      </c>
    </row>
    <row r="22" spans="1:5">
      <c r="A22" s="6" t="s">
        <v>124</v>
      </c>
      <c r="B22" s="6" t="s">
        <v>310</v>
      </c>
      <c r="C22" s="6" t="s">
        <v>389</v>
      </c>
      <c r="D22" s="6" t="s">
        <v>480</v>
      </c>
      <c r="E22" s="6" t="s">
        <v>616</v>
      </c>
    </row>
    <row r="23" spans="1:5">
      <c r="A23" s="6" t="s">
        <v>82</v>
      </c>
      <c r="B23" s="6" t="s">
        <v>311</v>
      </c>
      <c r="C23" s="6" t="s">
        <v>390</v>
      </c>
      <c r="D23" s="6" t="s">
        <v>481</v>
      </c>
      <c r="E23" s="6" t="s">
        <v>617</v>
      </c>
    </row>
    <row r="24" spans="1:5">
      <c r="A24" s="6" t="s">
        <v>127</v>
      </c>
      <c r="B24" s="6" t="s">
        <v>312</v>
      </c>
      <c r="C24" s="6" t="s">
        <v>391</v>
      </c>
      <c r="D24" s="6" t="s">
        <v>482</v>
      </c>
      <c r="E24" s="6" t="s">
        <v>618</v>
      </c>
    </row>
    <row r="25" spans="1:5">
      <c r="A25" s="6" t="s">
        <v>129</v>
      </c>
      <c r="B25" s="6" t="s">
        <v>313</v>
      </c>
      <c r="C25" s="6" t="s">
        <v>392</v>
      </c>
      <c r="D25" s="6" t="s">
        <v>483</v>
      </c>
      <c r="E25" s="6" t="s">
        <v>619</v>
      </c>
    </row>
    <row r="26" spans="1:5">
      <c r="A26" s="6" t="s">
        <v>131</v>
      </c>
      <c r="B26" s="6" t="s">
        <v>314</v>
      </c>
      <c r="C26" s="6" t="s">
        <v>393</v>
      </c>
      <c r="D26" s="6" t="s">
        <v>484</v>
      </c>
      <c r="E26" s="6" t="s">
        <v>620</v>
      </c>
    </row>
    <row r="27" spans="1:5">
      <c r="A27" s="6" t="s">
        <v>133</v>
      </c>
      <c r="B27" s="6" t="s">
        <v>315</v>
      </c>
      <c r="C27" s="6" t="s">
        <v>394</v>
      </c>
      <c r="D27" s="6" t="s">
        <v>485</v>
      </c>
      <c r="E27" s="6" t="s">
        <v>621</v>
      </c>
    </row>
    <row r="28" spans="1:5">
      <c r="A28" s="6" t="s">
        <v>135</v>
      </c>
      <c r="B28" s="6" t="s">
        <v>316</v>
      </c>
      <c r="C28" s="6" t="s">
        <v>395</v>
      </c>
      <c r="D28" s="6" t="s">
        <v>486</v>
      </c>
      <c r="E28" s="6" t="s">
        <v>622</v>
      </c>
    </row>
    <row r="29" spans="1:5">
      <c r="A29" s="6" t="s">
        <v>137</v>
      </c>
      <c r="B29" s="6" t="s">
        <v>317</v>
      </c>
      <c r="C29" s="6" t="s">
        <v>396</v>
      </c>
      <c r="D29" s="6" t="s">
        <v>487</v>
      </c>
      <c r="E29" s="6" t="s">
        <v>623</v>
      </c>
    </row>
    <row r="30" spans="1:5">
      <c r="A30" s="6" t="s">
        <v>139</v>
      </c>
      <c r="B30" s="6" t="s">
        <v>318</v>
      </c>
      <c r="C30" s="6" t="s">
        <v>397</v>
      </c>
      <c r="D30" s="6" t="s">
        <v>488</v>
      </c>
      <c r="E30" s="6" t="s">
        <v>624</v>
      </c>
    </row>
    <row r="31" spans="1:5">
      <c r="A31" s="6" t="s">
        <v>141</v>
      </c>
      <c r="B31" s="6" t="s">
        <v>319</v>
      </c>
      <c r="C31" s="6" t="s">
        <v>398</v>
      </c>
      <c r="D31" s="6" t="s">
        <v>489</v>
      </c>
      <c r="E31" s="6" t="s">
        <v>625</v>
      </c>
    </row>
    <row r="32" spans="1:5">
      <c r="A32" s="6" t="s">
        <v>143</v>
      </c>
      <c r="B32" s="6" t="s">
        <v>320</v>
      </c>
      <c r="C32" s="6" t="s">
        <v>399</v>
      </c>
      <c r="D32" s="6" t="s">
        <v>490</v>
      </c>
      <c r="E32" s="6" t="s">
        <v>626</v>
      </c>
    </row>
    <row r="33" spans="1:5">
      <c r="A33" s="6" t="s">
        <v>145</v>
      </c>
      <c r="B33" s="6" t="s">
        <v>321</v>
      </c>
      <c r="C33" s="6" t="s">
        <v>400</v>
      </c>
      <c r="D33" s="6" t="s">
        <v>491</v>
      </c>
      <c r="E33" s="6" t="s">
        <v>627</v>
      </c>
    </row>
    <row r="34" spans="1:5">
      <c r="A34" s="6" t="s">
        <v>147</v>
      </c>
      <c r="B34" s="6" t="s">
        <v>322</v>
      </c>
      <c r="C34" s="6" t="s">
        <v>401</v>
      </c>
      <c r="D34" s="6" t="s">
        <v>492</v>
      </c>
      <c r="E34" s="6" t="s">
        <v>628</v>
      </c>
    </row>
    <row r="35" spans="1:5">
      <c r="A35" s="6" t="s">
        <v>149</v>
      </c>
      <c r="B35" s="6" t="s">
        <v>323</v>
      </c>
      <c r="C35" s="6" t="s">
        <v>402</v>
      </c>
      <c r="D35" s="6" t="s">
        <v>493</v>
      </c>
      <c r="E35" s="6" t="s">
        <v>629</v>
      </c>
    </row>
    <row r="36" spans="1:5">
      <c r="A36" s="6" t="s">
        <v>151</v>
      </c>
      <c r="B36" s="6" t="s">
        <v>324</v>
      </c>
      <c r="C36" s="6" t="s">
        <v>403</v>
      </c>
      <c r="D36" s="6" t="s">
        <v>494</v>
      </c>
      <c r="E36" s="6" t="s">
        <v>630</v>
      </c>
    </row>
    <row r="37" spans="1:5">
      <c r="A37" s="6" t="s">
        <v>153</v>
      </c>
      <c r="B37" s="6" t="s">
        <v>325</v>
      </c>
      <c r="C37" s="6" t="s">
        <v>404</v>
      </c>
      <c r="D37" s="6" t="s">
        <v>495</v>
      </c>
      <c r="E37" s="6" t="s">
        <v>631</v>
      </c>
    </row>
    <row r="38" spans="1:5">
      <c r="A38" s="6" t="s">
        <v>155</v>
      </c>
      <c r="B38" s="6" t="s">
        <v>326</v>
      </c>
      <c r="C38" s="6" t="s">
        <v>405</v>
      </c>
      <c r="D38" s="6" t="s">
        <v>496</v>
      </c>
      <c r="E38" s="6" t="s">
        <v>632</v>
      </c>
    </row>
    <row r="39" spans="1:5">
      <c r="A39" s="6" t="s">
        <v>157</v>
      </c>
      <c r="B39" s="6" t="s">
        <v>327</v>
      </c>
      <c r="C39" s="6" t="s">
        <v>406</v>
      </c>
      <c r="D39" s="6" t="s">
        <v>497</v>
      </c>
      <c r="E39" s="6" t="s">
        <v>633</v>
      </c>
    </row>
    <row r="40" spans="1:5">
      <c r="A40" s="6" t="s">
        <v>159</v>
      </c>
      <c r="B40" s="6" t="s">
        <v>328</v>
      </c>
      <c r="C40" s="6" t="s">
        <v>407</v>
      </c>
      <c r="D40" s="6" t="s">
        <v>498</v>
      </c>
      <c r="E40" s="6" t="s">
        <v>634</v>
      </c>
    </row>
    <row r="41" spans="1:5">
      <c r="A41" s="6" t="s">
        <v>161</v>
      </c>
      <c r="B41" s="6" t="s">
        <v>329</v>
      </c>
      <c r="C41" s="6" t="s">
        <v>408</v>
      </c>
      <c r="D41" s="6" t="s">
        <v>499</v>
      </c>
      <c r="E41" s="6" t="s">
        <v>635</v>
      </c>
    </row>
    <row r="42" spans="1:5">
      <c r="A42" s="6" t="s">
        <v>163</v>
      </c>
      <c r="B42" s="6" t="s">
        <v>330</v>
      </c>
      <c r="C42" s="6" t="s">
        <v>409</v>
      </c>
      <c r="D42" s="6" t="s">
        <v>500</v>
      </c>
      <c r="E42" s="6" t="s">
        <v>636</v>
      </c>
    </row>
    <row r="43" spans="1:5">
      <c r="A43" s="6" t="s">
        <v>165</v>
      </c>
      <c r="B43" s="6" t="s">
        <v>331</v>
      </c>
      <c r="C43" s="6" t="s">
        <v>410</v>
      </c>
      <c r="D43" s="6" t="s">
        <v>501</v>
      </c>
      <c r="E43" s="6" t="s">
        <v>637</v>
      </c>
    </row>
    <row r="44" spans="1:5">
      <c r="A44" s="6" t="s">
        <v>167</v>
      </c>
      <c r="B44" s="6" t="s">
        <v>332</v>
      </c>
      <c r="C44" s="6" t="s">
        <v>411</v>
      </c>
      <c r="D44" s="6" t="s">
        <v>502</v>
      </c>
      <c r="E44" s="6" t="s">
        <v>638</v>
      </c>
    </row>
    <row r="45" spans="1:5">
      <c r="A45" s="6" t="s">
        <v>169</v>
      </c>
      <c r="B45" s="6" t="s">
        <v>333</v>
      </c>
      <c r="C45" s="6" t="s">
        <v>412</v>
      </c>
      <c r="D45" s="6" t="s">
        <v>503</v>
      </c>
      <c r="E45" s="6" t="s">
        <v>639</v>
      </c>
    </row>
    <row r="46" spans="1:5">
      <c r="A46" s="6" t="s">
        <v>171</v>
      </c>
      <c r="B46" s="6" t="s">
        <v>334</v>
      </c>
      <c r="C46" s="6" t="s">
        <v>413</v>
      </c>
      <c r="D46" s="6" t="s">
        <v>504</v>
      </c>
      <c r="E46" s="6" t="s">
        <v>640</v>
      </c>
    </row>
    <row r="47" spans="1:5">
      <c r="A47" s="6" t="s">
        <v>173</v>
      </c>
      <c r="B47" s="6" t="s">
        <v>335</v>
      </c>
      <c r="C47" s="6" t="s">
        <v>414</v>
      </c>
      <c r="D47" s="6" t="s">
        <v>505</v>
      </c>
      <c r="E47" s="6" t="s">
        <v>641</v>
      </c>
    </row>
    <row r="48" spans="1:5">
      <c r="A48" s="6" t="s">
        <v>175</v>
      </c>
      <c r="B48" s="6" t="s">
        <v>336</v>
      </c>
      <c r="C48" s="6" t="s">
        <v>415</v>
      </c>
      <c r="D48" s="6" t="s">
        <v>506</v>
      </c>
      <c r="E48" s="6" t="s">
        <v>642</v>
      </c>
    </row>
    <row r="49" spans="1:5">
      <c r="A49" s="6" t="s">
        <v>177</v>
      </c>
      <c r="B49" s="6" t="s">
        <v>337</v>
      </c>
      <c r="C49" s="6" t="s">
        <v>416</v>
      </c>
      <c r="D49" s="6" t="s">
        <v>507</v>
      </c>
      <c r="E49" s="6" t="s">
        <v>643</v>
      </c>
    </row>
    <row r="50" spans="1:5">
      <c r="A50" s="6" t="s">
        <v>179</v>
      </c>
      <c r="B50" s="6" t="s">
        <v>338</v>
      </c>
      <c r="C50" s="6" t="s">
        <v>369</v>
      </c>
      <c r="D50" s="6" t="s">
        <v>508</v>
      </c>
      <c r="E50" s="6" t="s">
        <v>644</v>
      </c>
    </row>
    <row r="51" spans="1:5">
      <c r="A51" s="6" t="s">
        <v>181</v>
      </c>
      <c r="B51" s="6" t="s">
        <v>339</v>
      </c>
      <c r="C51" s="6" t="s">
        <v>417</v>
      </c>
      <c r="D51" s="6" t="s">
        <v>509</v>
      </c>
      <c r="E51" s="6" t="s">
        <v>645</v>
      </c>
    </row>
    <row r="52" spans="1:5">
      <c r="A52" s="6" t="s">
        <v>183</v>
      </c>
      <c r="B52" s="6" t="s">
        <v>340</v>
      </c>
      <c r="C52" s="6" t="s">
        <v>418</v>
      </c>
      <c r="D52" s="6" t="s">
        <v>510</v>
      </c>
      <c r="E52" s="6" t="s">
        <v>646</v>
      </c>
    </row>
    <row r="53" spans="1:5">
      <c r="A53" s="6" t="s">
        <v>185</v>
      </c>
      <c r="B53" s="6" t="s">
        <v>341</v>
      </c>
      <c r="C53" s="6" t="s">
        <v>419</v>
      </c>
      <c r="D53" s="6" t="s">
        <v>511</v>
      </c>
      <c r="E53" s="6" t="s">
        <v>647</v>
      </c>
    </row>
    <row r="54" spans="1:5">
      <c r="A54" s="6" t="s">
        <v>187</v>
      </c>
      <c r="B54" s="6" t="s">
        <v>342</v>
      </c>
      <c r="C54" s="6" t="s">
        <v>420</v>
      </c>
      <c r="D54" s="6" t="s">
        <v>512</v>
      </c>
      <c r="E54" s="6" t="s">
        <v>648</v>
      </c>
    </row>
    <row r="55" spans="1:5">
      <c r="A55" s="6" t="s">
        <v>189</v>
      </c>
      <c r="B55" s="6" t="s">
        <v>343</v>
      </c>
      <c r="C55" s="6" t="s">
        <v>421</v>
      </c>
      <c r="D55" s="6" t="s">
        <v>513</v>
      </c>
      <c r="E55" s="6" t="s">
        <v>649</v>
      </c>
    </row>
    <row r="56" spans="1:5">
      <c r="A56" s="6" t="s">
        <v>191</v>
      </c>
      <c r="B56" s="6" t="s">
        <v>344</v>
      </c>
      <c r="C56" s="6" t="s">
        <v>422</v>
      </c>
      <c r="D56" s="6" t="s">
        <v>514</v>
      </c>
      <c r="E56" s="6" t="s">
        <v>650</v>
      </c>
    </row>
    <row r="57" spans="1:5">
      <c r="A57" s="6" t="s">
        <v>193</v>
      </c>
      <c r="B57" s="6" t="s">
        <v>345</v>
      </c>
      <c r="C57" s="6" t="s">
        <v>423</v>
      </c>
      <c r="D57" s="6" t="s">
        <v>515</v>
      </c>
      <c r="E57" s="6" t="s">
        <v>651</v>
      </c>
    </row>
    <row r="58" spans="1:5">
      <c r="A58" s="6" t="s">
        <v>195</v>
      </c>
      <c r="B58" s="6" t="s">
        <v>346</v>
      </c>
      <c r="C58" s="6" t="s">
        <v>424</v>
      </c>
      <c r="D58" s="6" t="s">
        <v>516</v>
      </c>
      <c r="E58" s="6" t="s">
        <v>652</v>
      </c>
    </row>
    <row r="59" spans="1:5">
      <c r="A59" s="6" t="s">
        <v>197</v>
      </c>
      <c r="B59" s="6" t="s">
        <v>347</v>
      </c>
      <c r="C59" s="6" t="s">
        <v>425</v>
      </c>
      <c r="D59" s="6" t="s">
        <v>517</v>
      </c>
      <c r="E59" s="6" t="s">
        <v>653</v>
      </c>
    </row>
    <row r="60" spans="1:5">
      <c r="A60" s="6" t="s">
        <v>199</v>
      </c>
      <c r="B60" s="6" t="s">
        <v>348</v>
      </c>
      <c r="C60" s="6" t="s">
        <v>426</v>
      </c>
      <c r="D60" s="6" t="s">
        <v>518</v>
      </c>
      <c r="E60" s="6" t="s">
        <v>654</v>
      </c>
    </row>
    <row r="61" spans="1:5">
      <c r="A61" s="6" t="s">
        <v>201</v>
      </c>
      <c r="B61" s="6" t="s">
        <v>349</v>
      </c>
      <c r="C61" s="6" t="s">
        <v>427</v>
      </c>
      <c r="D61" s="6" t="s">
        <v>519</v>
      </c>
      <c r="E61" s="6" t="s">
        <v>655</v>
      </c>
    </row>
    <row r="62" spans="1:5">
      <c r="A62" s="6" t="s">
        <v>203</v>
      </c>
      <c r="B62" s="6" t="s">
        <v>350</v>
      </c>
      <c r="C62" s="6" t="s">
        <v>428</v>
      </c>
      <c r="D62" s="6" t="s">
        <v>520</v>
      </c>
      <c r="E62" s="6" t="s">
        <v>656</v>
      </c>
    </row>
    <row r="63" spans="1:5">
      <c r="A63" s="6" t="s">
        <v>204</v>
      </c>
      <c r="B63" s="6" t="s">
        <v>351</v>
      </c>
      <c r="C63" s="6" t="s">
        <v>429</v>
      </c>
      <c r="D63" s="6" t="s">
        <v>521</v>
      </c>
      <c r="E63" s="6" t="s">
        <v>657</v>
      </c>
    </row>
    <row r="64" spans="1:5">
      <c r="A64" s="6" t="s">
        <v>206</v>
      </c>
      <c r="B64" s="6" t="s">
        <v>352</v>
      </c>
      <c r="C64" s="6" t="s">
        <v>430</v>
      </c>
      <c r="D64" s="6" t="s">
        <v>522</v>
      </c>
      <c r="E64" s="6" t="s">
        <v>658</v>
      </c>
    </row>
    <row r="65" spans="1:5">
      <c r="A65" s="6" t="s">
        <v>208</v>
      </c>
      <c r="B65" s="6" t="s">
        <v>353</v>
      </c>
      <c r="C65" s="6" t="s">
        <v>431</v>
      </c>
      <c r="D65" s="6" t="s">
        <v>523</v>
      </c>
      <c r="E65" s="6" t="s">
        <v>659</v>
      </c>
    </row>
    <row r="66" spans="1:5">
      <c r="A66" s="6" t="s">
        <v>210</v>
      </c>
      <c r="B66" s="6" t="s">
        <v>354</v>
      </c>
      <c r="C66" s="6" t="s">
        <v>432</v>
      </c>
      <c r="D66" s="6" t="s">
        <v>524</v>
      </c>
      <c r="E66" s="6" t="s">
        <v>660</v>
      </c>
    </row>
    <row r="67" spans="1:5">
      <c r="A67" s="6" t="s">
        <v>212</v>
      </c>
      <c r="B67" s="6" t="s">
        <v>355</v>
      </c>
      <c r="C67" s="6" t="s">
        <v>433</v>
      </c>
      <c r="D67" s="6" t="s">
        <v>525</v>
      </c>
      <c r="E67" s="6" t="s">
        <v>661</v>
      </c>
    </row>
    <row r="68" spans="1:5">
      <c r="A68" s="6" t="s">
        <v>214</v>
      </c>
      <c r="B68" s="6" t="s">
        <v>356</v>
      </c>
      <c r="C68" s="6" t="s">
        <v>434</v>
      </c>
      <c r="D68" s="6" t="s">
        <v>526</v>
      </c>
      <c r="E68" s="6" t="s">
        <v>662</v>
      </c>
    </row>
    <row r="69" spans="1:5">
      <c r="A69" s="6" t="s">
        <v>216</v>
      </c>
      <c r="B69" s="6" t="s">
        <v>357</v>
      </c>
      <c r="C69" s="6" t="s">
        <v>435</v>
      </c>
      <c r="D69" s="6" t="s">
        <v>527</v>
      </c>
      <c r="E69" s="6" t="s">
        <v>663</v>
      </c>
    </row>
    <row r="70" spans="1:5">
      <c r="A70" s="6" t="s">
        <v>218</v>
      </c>
      <c r="B70" s="6" t="s">
        <v>358</v>
      </c>
      <c r="C70" s="6" t="s">
        <v>436</v>
      </c>
      <c r="D70" s="6" t="s">
        <v>528</v>
      </c>
      <c r="E70" s="6" t="s">
        <v>664</v>
      </c>
    </row>
    <row r="71" spans="1:5">
      <c r="A71" s="6" t="s">
        <v>220</v>
      </c>
      <c r="B71" s="6" t="s">
        <v>359</v>
      </c>
      <c r="C71" s="6" t="s">
        <v>437</v>
      </c>
      <c r="D71" s="6" t="s">
        <v>529</v>
      </c>
      <c r="E71" s="6" t="s">
        <v>665</v>
      </c>
    </row>
    <row r="72" spans="1:5">
      <c r="A72" s="6" t="s">
        <v>222</v>
      </c>
      <c r="B72" s="6" t="s">
        <v>360</v>
      </c>
      <c r="C72" s="6" t="s">
        <v>438</v>
      </c>
      <c r="D72" s="6" t="s">
        <v>530</v>
      </c>
      <c r="E72" s="6" t="s">
        <v>666</v>
      </c>
    </row>
    <row r="73" spans="1:5">
      <c r="A73" s="6" t="s">
        <v>224</v>
      </c>
      <c r="B73" s="6" t="s">
        <v>361</v>
      </c>
      <c r="C73" s="6" t="s">
        <v>439</v>
      </c>
      <c r="D73" s="6" t="s">
        <v>531</v>
      </c>
      <c r="E73" s="6" t="s">
        <v>667</v>
      </c>
    </row>
    <row r="74" spans="1:5">
      <c r="A74" s="6" t="s">
        <v>226</v>
      </c>
      <c r="B74" s="6" t="s">
        <v>362</v>
      </c>
      <c r="C74" s="6" t="s">
        <v>440</v>
      </c>
      <c r="D74" s="6" t="s">
        <v>532</v>
      </c>
      <c r="E74" s="6" t="s">
        <v>668</v>
      </c>
    </row>
    <row r="75" spans="1:5">
      <c r="A75" s="6" t="s">
        <v>228</v>
      </c>
      <c r="B75" s="6" t="s">
        <v>363</v>
      </c>
      <c r="C75" s="6" t="s">
        <v>441</v>
      </c>
      <c r="D75" s="6" t="s">
        <v>533</v>
      </c>
      <c r="E75" s="6" t="s">
        <v>669</v>
      </c>
    </row>
    <row r="76" spans="1:5">
      <c r="A76" s="6" t="s">
        <v>230</v>
      </c>
      <c r="B76" s="6" t="s">
        <v>364</v>
      </c>
      <c r="C76" s="6" t="s">
        <v>442</v>
      </c>
      <c r="D76" s="6" t="s">
        <v>534</v>
      </c>
      <c r="E76" s="6" t="s">
        <v>670</v>
      </c>
    </row>
    <row r="77" spans="1:5">
      <c r="A77" s="6" t="s">
        <v>232</v>
      </c>
      <c r="B77" s="6" t="s">
        <v>365</v>
      </c>
      <c r="C77" s="6" t="s">
        <v>443</v>
      </c>
      <c r="D77" s="6" t="s">
        <v>535</v>
      </c>
      <c r="E77" s="6" t="s">
        <v>671</v>
      </c>
    </row>
    <row r="78" spans="1:5">
      <c r="A78" s="6" t="s">
        <v>234</v>
      </c>
      <c r="B78" s="6" t="s">
        <v>366</v>
      </c>
      <c r="C78" s="6" t="s">
        <v>444</v>
      </c>
      <c r="D78" s="6" t="s">
        <v>536</v>
      </c>
      <c r="E78" s="6" t="s">
        <v>672</v>
      </c>
    </row>
    <row r="79" spans="1:5">
      <c r="A79" s="6" t="s">
        <v>236</v>
      </c>
      <c r="B79" s="6" t="s">
        <v>367</v>
      </c>
      <c r="C79" s="6" t="s">
        <v>445</v>
      </c>
      <c r="D79" s="6" t="s">
        <v>537</v>
      </c>
      <c r="E79" s="6" t="s">
        <v>673</v>
      </c>
    </row>
    <row r="80" spans="1:5">
      <c r="A80" s="6" t="s">
        <v>238</v>
      </c>
      <c r="C80" s="6" t="s">
        <v>446</v>
      </c>
      <c r="D80" s="6" t="s">
        <v>538</v>
      </c>
      <c r="E80" s="6" t="s">
        <v>674</v>
      </c>
    </row>
    <row r="81" spans="1:5">
      <c r="A81" s="6" t="s">
        <v>240</v>
      </c>
      <c r="C81" s="6" t="s">
        <v>447</v>
      </c>
      <c r="D81" s="6" t="s">
        <v>539</v>
      </c>
      <c r="E81" s="6" t="s">
        <v>675</v>
      </c>
    </row>
    <row r="82" spans="1:5">
      <c r="A82" s="6" t="s">
        <v>242</v>
      </c>
      <c r="C82" s="6" t="s">
        <v>448</v>
      </c>
      <c r="D82" s="6" t="s">
        <v>540</v>
      </c>
      <c r="E82" s="6" t="s">
        <v>676</v>
      </c>
    </row>
    <row r="83" spans="1:5">
      <c r="A83" s="6" t="s">
        <v>244</v>
      </c>
      <c r="C83" s="6" t="s">
        <v>449</v>
      </c>
      <c r="D83" s="6" t="s">
        <v>541</v>
      </c>
      <c r="E83" s="6" t="s">
        <v>677</v>
      </c>
    </row>
    <row r="84" spans="1:5">
      <c r="A84" s="6" t="s">
        <v>246</v>
      </c>
      <c r="C84" s="6" t="s">
        <v>450</v>
      </c>
      <c r="D84" s="6" t="s">
        <v>542</v>
      </c>
      <c r="E84" s="6" t="s">
        <v>678</v>
      </c>
    </row>
    <row r="85" spans="1:5">
      <c r="A85" s="6" t="s">
        <v>248</v>
      </c>
      <c r="C85" s="6" t="s">
        <v>451</v>
      </c>
      <c r="D85" s="6" t="s">
        <v>543</v>
      </c>
      <c r="E85" s="6" t="s">
        <v>679</v>
      </c>
    </row>
    <row r="86" spans="1:5">
      <c r="A86" s="6" t="s">
        <v>250</v>
      </c>
      <c r="C86" s="6" t="s">
        <v>452</v>
      </c>
      <c r="D86" s="6" t="s">
        <v>544</v>
      </c>
      <c r="E86" s="6" t="s">
        <v>680</v>
      </c>
    </row>
    <row r="87" spans="1:5">
      <c r="A87" s="6" t="s">
        <v>252</v>
      </c>
      <c r="C87" s="6" t="s">
        <v>453</v>
      </c>
      <c r="D87" s="6" t="s">
        <v>545</v>
      </c>
      <c r="E87" s="6" t="s">
        <v>681</v>
      </c>
    </row>
    <row r="88" spans="1:5">
      <c r="A88" s="6" t="s">
        <v>254</v>
      </c>
      <c r="C88" s="6" t="s">
        <v>454</v>
      </c>
      <c r="D88" s="6" t="s">
        <v>546</v>
      </c>
      <c r="E88" s="6" t="s">
        <v>682</v>
      </c>
    </row>
    <row r="89" spans="1:5">
      <c r="A89" s="6" t="s">
        <v>256</v>
      </c>
      <c r="C89" s="6" t="s">
        <v>455</v>
      </c>
      <c r="D89" s="6" t="s">
        <v>547</v>
      </c>
      <c r="E89" s="6" t="s">
        <v>683</v>
      </c>
    </row>
    <row r="90" spans="1:5">
      <c r="A90" s="6" t="s">
        <v>258</v>
      </c>
      <c r="C90" s="6" t="s">
        <v>456</v>
      </c>
      <c r="D90" s="6" t="s">
        <v>548</v>
      </c>
      <c r="E90" s="6" t="s">
        <v>684</v>
      </c>
    </row>
    <row r="91" spans="1:5">
      <c r="A91" s="6" t="s">
        <v>260</v>
      </c>
      <c r="C91" s="6" t="s">
        <v>457</v>
      </c>
      <c r="D91" s="6" t="s">
        <v>549</v>
      </c>
      <c r="E91" s="6" t="s">
        <v>685</v>
      </c>
    </row>
    <row r="92" spans="1:5">
      <c r="A92" s="6" t="s">
        <v>262</v>
      </c>
      <c r="C92" s="6" t="s">
        <v>458</v>
      </c>
      <c r="D92" s="6" t="s">
        <v>550</v>
      </c>
      <c r="E92" s="6" t="s">
        <v>686</v>
      </c>
    </row>
    <row r="93" spans="1:5">
      <c r="A93" s="6" t="s">
        <v>264</v>
      </c>
      <c r="C93" s="6" t="s">
        <v>459</v>
      </c>
      <c r="D93" s="6" t="s">
        <v>551</v>
      </c>
      <c r="E93" s="6" t="s">
        <v>687</v>
      </c>
    </row>
    <row r="94" spans="1:5">
      <c r="A94" s="6" t="s">
        <v>266</v>
      </c>
      <c r="D94" s="6" t="s">
        <v>552</v>
      </c>
      <c r="E94" s="6" t="s">
        <v>688</v>
      </c>
    </row>
    <row r="95" spans="1:5">
      <c r="A95" s="6" t="s">
        <v>268</v>
      </c>
      <c r="D95" s="6" t="s">
        <v>553</v>
      </c>
      <c r="E95" s="6" t="s">
        <v>689</v>
      </c>
    </row>
    <row r="96" spans="1:5">
      <c r="A96" s="6" t="s">
        <v>270</v>
      </c>
      <c r="D96" s="6" t="s">
        <v>554</v>
      </c>
      <c r="E96" s="6" t="s">
        <v>690</v>
      </c>
    </row>
    <row r="97" spans="1:5">
      <c r="A97" s="6" t="s">
        <v>272</v>
      </c>
      <c r="D97" s="6" t="s">
        <v>555</v>
      </c>
      <c r="E97" s="6" t="s">
        <v>691</v>
      </c>
    </row>
    <row r="98" spans="1:5">
      <c r="A98" s="6" t="s">
        <v>274</v>
      </c>
      <c r="D98" s="6" t="s">
        <v>556</v>
      </c>
      <c r="E98" s="6" t="s">
        <v>692</v>
      </c>
    </row>
    <row r="99" spans="1:5">
      <c r="A99" s="6" t="s">
        <v>276</v>
      </c>
      <c r="D99" s="6" t="s">
        <v>557</v>
      </c>
      <c r="E99" s="6" t="s">
        <v>693</v>
      </c>
    </row>
    <row r="100" spans="1:5">
      <c r="A100" s="6" t="s">
        <v>278</v>
      </c>
      <c r="D100" s="6" t="s">
        <v>558</v>
      </c>
      <c r="E100" s="6" t="s">
        <v>694</v>
      </c>
    </row>
    <row r="101" spans="1:5">
      <c r="A101" s="6" t="s">
        <v>280</v>
      </c>
      <c r="D101" s="6" t="s">
        <v>559</v>
      </c>
      <c r="E101" s="6" t="s">
        <v>695</v>
      </c>
    </row>
    <row r="102" spans="1:5">
      <c r="A102" s="6" t="s">
        <v>282</v>
      </c>
      <c r="D102" s="6" t="s">
        <v>560</v>
      </c>
      <c r="E102" s="6" t="s">
        <v>696</v>
      </c>
    </row>
    <row r="103" spans="1:5">
      <c r="A103" s="6" t="s">
        <v>284</v>
      </c>
      <c r="D103" s="6" t="s">
        <v>561</v>
      </c>
      <c r="E103" s="6" t="s">
        <v>697</v>
      </c>
    </row>
    <row r="104" spans="1:5">
      <c r="A104" s="6" t="s">
        <v>286</v>
      </c>
      <c r="D104" s="6" t="s">
        <v>563</v>
      </c>
      <c r="E104" s="6" t="s">
        <v>698</v>
      </c>
    </row>
    <row r="105" spans="1:5">
      <c r="A105" s="6" t="s">
        <v>288</v>
      </c>
      <c r="D105" s="6" t="s">
        <v>565</v>
      </c>
      <c r="E105" s="6" t="s">
        <v>699</v>
      </c>
    </row>
    <row r="106" spans="1:5">
      <c r="D106" s="6" t="s">
        <v>567</v>
      </c>
      <c r="E106" s="6" t="s">
        <v>700</v>
      </c>
    </row>
    <row r="107" spans="1:5">
      <c r="D107" s="6" t="s">
        <v>569</v>
      </c>
      <c r="E107" s="6" t="s">
        <v>701</v>
      </c>
    </row>
    <row r="108" spans="1:5">
      <c r="D108" s="6" t="s">
        <v>571</v>
      </c>
      <c r="E108" s="6" t="s">
        <v>702</v>
      </c>
    </row>
    <row r="109" spans="1:5">
      <c r="D109" s="6" t="s">
        <v>573</v>
      </c>
      <c r="E109" s="6" t="s">
        <v>703</v>
      </c>
    </row>
    <row r="110" spans="1:5">
      <c r="D110" s="6" t="s">
        <v>575</v>
      </c>
      <c r="E110" s="6" t="s">
        <v>704</v>
      </c>
    </row>
    <row r="111" spans="1:5">
      <c r="D111" s="6" t="s">
        <v>577</v>
      </c>
      <c r="E111" s="6" t="s">
        <v>705</v>
      </c>
    </row>
    <row r="112" spans="1:5">
      <c r="D112" s="6" t="s">
        <v>579</v>
      </c>
      <c r="E112" s="6" t="s">
        <v>706</v>
      </c>
    </row>
    <row r="113" spans="4:5">
      <c r="D113" s="6" t="s">
        <v>581</v>
      </c>
      <c r="E113" s="6" t="s">
        <v>707</v>
      </c>
    </row>
    <row r="114" spans="4:5">
      <c r="D114" s="6" t="s">
        <v>583</v>
      </c>
      <c r="E114" s="6" t="s">
        <v>708</v>
      </c>
    </row>
    <row r="115" spans="4:5">
      <c r="D115" s="6" t="s">
        <v>585</v>
      </c>
      <c r="E115" s="6" t="s">
        <v>709</v>
      </c>
    </row>
    <row r="116" spans="4:5">
      <c r="D116" s="6" t="s">
        <v>587</v>
      </c>
      <c r="E116" s="6" t="s">
        <v>710</v>
      </c>
    </row>
    <row r="117" spans="4:5">
      <c r="D117" s="6" t="s">
        <v>589</v>
      </c>
      <c r="E117" s="6" t="s">
        <v>596</v>
      </c>
    </row>
    <row r="118" spans="4:5">
      <c r="D118" s="6" t="s">
        <v>591</v>
      </c>
      <c r="E118" s="6" t="s">
        <v>711</v>
      </c>
    </row>
    <row r="119" spans="4:5">
      <c r="D119" s="6" t="s">
        <v>593</v>
      </c>
      <c r="E119" s="6" t="s">
        <v>712</v>
      </c>
    </row>
    <row r="120" spans="4:5">
      <c r="E120" s="6" t="s">
        <v>713</v>
      </c>
    </row>
    <row r="121" spans="4:5">
      <c r="E121" s="6" t="s">
        <v>714</v>
      </c>
    </row>
    <row r="122" spans="4:5">
      <c r="E122" s="6" t="s">
        <v>715</v>
      </c>
    </row>
    <row r="123" spans="4:5">
      <c r="E123" s="6" t="s">
        <v>716</v>
      </c>
    </row>
    <row r="124" spans="4:5">
      <c r="E124" s="6" t="s">
        <v>718</v>
      </c>
    </row>
    <row r="125" spans="4:5">
      <c r="E125" s="6" t="s">
        <v>720</v>
      </c>
    </row>
    <row r="126" spans="4:5">
      <c r="E126" s="6" t="s">
        <v>722</v>
      </c>
    </row>
    <row r="127" spans="4:5">
      <c r="E127" s="6" t="s">
        <v>724</v>
      </c>
    </row>
    <row r="128" spans="4:5">
      <c r="E128" s="6" t="s">
        <v>726</v>
      </c>
    </row>
    <row r="129" spans="5:5">
      <c r="E129" s="6" t="s">
        <v>728</v>
      </c>
    </row>
    <row r="130" spans="5:5">
      <c r="E130" s="6" t="s">
        <v>730</v>
      </c>
    </row>
    <row r="131" spans="5:5">
      <c r="E131" s="6" t="s">
        <v>732</v>
      </c>
    </row>
    <row r="132" spans="5:5">
      <c r="E132" s="6" t="s">
        <v>734</v>
      </c>
    </row>
    <row r="133" spans="5:5">
      <c r="E133" s="6" t="s">
        <v>736</v>
      </c>
    </row>
    <row r="134" spans="5:5">
      <c r="E134" s="6" t="s">
        <v>738</v>
      </c>
    </row>
    <row r="135" spans="5:5">
      <c r="E135" s="6" t="s">
        <v>740</v>
      </c>
    </row>
    <row r="136" spans="5:5">
      <c r="E136" s="6" t="s">
        <v>742</v>
      </c>
    </row>
    <row r="137" spans="5:5">
      <c r="E137" s="6" t="s">
        <v>744</v>
      </c>
    </row>
    <row r="138" spans="5:5">
      <c r="E138" s="6" t="s">
        <v>746</v>
      </c>
    </row>
    <row r="139" spans="5:5">
      <c r="E139" s="6" t="s">
        <v>748</v>
      </c>
    </row>
    <row r="140" spans="5:5">
      <c r="E140" s="6" t="s">
        <v>750</v>
      </c>
    </row>
    <row r="141" spans="5:5">
      <c r="E141" s="6" t="s">
        <v>752</v>
      </c>
    </row>
    <row r="142" spans="5:5">
      <c r="E142" s="6" t="s">
        <v>754</v>
      </c>
    </row>
    <row r="143" spans="5:5">
      <c r="E143" s="6" t="s">
        <v>756</v>
      </c>
    </row>
    <row r="144" spans="5:5">
      <c r="E144" s="6" t="s">
        <v>758</v>
      </c>
    </row>
    <row r="145" spans="5:5">
      <c r="E145" s="6" t="s">
        <v>760</v>
      </c>
    </row>
    <row r="146" spans="5:5">
      <c r="E146" s="6" t="s">
        <v>762</v>
      </c>
    </row>
    <row r="147" spans="5:5">
      <c r="E147" s="6" t="s">
        <v>764</v>
      </c>
    </row>
    <row r="148" spans="5:5">
      <c r="E148" s="6" t="s">
        <v>766</v>
      </c>
    </row>
    <row r="149" spans="5:5">
      <c r="E149" s="6" t="s">
        <v>768</v>
      </c>
    </row>
    <row r="150" spans="5:5">
      <c r="E150" s="6" t="s">
        <v>770</v>
      </c>
    </row>
    <row r="151" spans="5:5">
      <c r="E151" s="6" t="s">
        <v>772</v>
      </c>
    </row>
    <row r="152" spans="5:5">
      <c r="E152" s="6" t="s">
        <v>774</v>
      </c>
    </row>
    <row r="153" spans="5:5">
      <c r="E153" s="6" t="s">
        <v>776</v>
      </c>
    </row>
    <row r="154" spans="5:5">
      <c r="E154" s="6" t="s">
        <v>778</v>
      </c>
    </row>
    <row r="155" spans="5:5">
      <c r="E155" s="6" t="s">
        <v>780</v>
      </c>
    </row>
    <row r="156" spans="5:5">
      <c r="E156" s="6" t="s">
        <v>782</v>
      </c>
    </row>
    <row r="157" spans="5:5">
      <c r="E157" s="6" t="s">
        <v>784</v>
      </c>
    </row>
    <row r="158" spans="5:5">
      <c r="E158" s="6" t="s">
        <v>786</v>
      </c>
    </row>
    <row r="159" spans="5:5">
      <c r="E159" s="6" t="s">
        <v>788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F52A-9037-4F99-A429-8A32049C57E1}">
  <sheetPr codeName="Foglio2"/>
  <dimension ref="A1:Q30"/>
  <sheetViews>
    <sheetView topLeftCell="K3" workbookViewId="0">
      <selection activeCell="O15" sqref="O15"/>
    </sheetView>
  </sheetViews>
  <sheetFormatPr defaultRowHeight="12.75"/>
  <cols>
    <col min="1" max="1" width="26.42578125" bestFit="1" customWidth="1"/>
    <col min="2" max="2" width="19.5703125" bestFit="1" customWidth="1"/>
    <col min="3" max="3" width="19.85546875" bestFit="1" customWidth="1"/>
    <col min="4" max="4" width="71.5703125" bestFit="1" customWidth="1"/>
    <col min="5" max="5" width="32" bestFit="1" customWidth="1"/>
    <col min="6" max="6" width="77.5703125" bestFit="1" customWidth="1"/>
    <col min="7" max="7" width="60.140625" bestFit="1" customWidth="1"/>
    <col min="8" max="8" width="67.42578125" bestFit="1" customWidth="1"/>
    <col min="9" max="9" width="51" bestFit="1" customWidth="1"/>
    <col min="10" max="10" width="70.28515625" bestFit="1" customWidth="1"/>
    <col min="11" max="11" width="15" bestFit="1" customWidth="1"/>
    <col min="13" max="13" width="17.85546875" bestFit="1" customWidth="1"/>
    <col min="14" max="14" width="11.42578125" bestFit="1" customWidth="1"/>
    <col min="15" max="15" width="33" bestFit="1" customWidth="1"/>
    <col min="16" max="16" width="43.28515625" bestFit="1" customWidth="1"/>
    <col min="18" max="18" width="53.42578125" bestFit="1" customWidth="1"/>
  </cols>
  <sheetData>
    <row r="1" spans="1:17" ht="15">
      <c r="A1" s="32" t="s">
        <v>69</v>
      </c>
      <c r="B1" s="31" t="s">
        <v>791</v>
      </c>
      <c r="C1" s="32" t="s">
        <v>796</v>
      </c>
      <c r="D1" s="34" t="s">
        <v>799</v>
      </c>
      <c r="E1" s="32" t="s">
        <v>1284</v>
      </c>
      <c r="F1" s="32" t="s">
        <v>1285</v>
      </c>
      <c r="G1" s="31" t="s">
        <v>1286</v>
      </c>
      <c r="H1" s="32" t="s">
        <v>1287</v>
      </c>
      <c r="I1" s="31" t="s">
        <v>1289</v>
      </c>
      <c r="J1" s="31" t="s">
        <v>1288</v>
      </c>
      <c r="K1" s="32" t="s">
        <v>1290</v>
      </c>
      <c r="L1" s="35" t="s">
        <v>800</v>
      </c>
      <c r="M1" s="31" t="s">
        <v>1082</v>
      </c>
      <c r="N1" s="109" t="s">
        <v>1154</v>
      </c>
      <c r="O1" s="109" t="s">
        <v>1253</v>
      </c>
      <c r="P1" s="109" t="s">
        <v>1254</v>
      </c>
      <c r="Q1" s="109" t="s">
        <v>1291</v>
      </c>
    </row>
    <row r="2" spans="1:17">
      <c r="A2" s="33" t="s">
        <v>70</v>
      </c>
      <c r="B2" s="29" t="s">
        <v>792</v>
      </c>
      <c r="C2" s="33" t="s">
        <v>797</v>
      </c>
      <c r="D2" s="29" t="s">
        <v>1284</v>
      </c>
      <c r="E2" s="33" t="s">
        <v>999</v>
      </c>
      <c r="F2" s="33" t="s">
        <v>990</v>
      </c>
      <c r="G2" s="29" t="s">
        <v>1007</v>
      </c>
      <c r="H2" s="33" t="s">
        <v>1008</v>
      </c>
      <c r="I2" s="29" t="s">
        <v>1007</v>
      </c>
      <c r="J2" s="29" t="s">
        <v>1018</v>
      </c>
      <c r="K2" s="33" t="s">
        <v>813</v>
      </c>
      <c r="L2" s="33" t="s">
        <v>801</v>
      </c>
      <c r="M2" s="29" t="s">
        <v>1083</v>
      </c>
      <c r="N2" s="110" t="s">
        <v>1156</v>
      </c>
      <c r="O2" t="s">
        <v>1307</v>
      </c>
      <c r="P2" t="s">
        <v>1255</v>
      </c>
      <c r="Q2" t="s">
        <v>1292</v>
      </c>
    </row>
    <row r="3" spans="1:17">
      <c r="A3" s="33" t="s">
        <v>71</v>
      </c>
      <c r="B3" s="29" t="s">
        <v>793</v>
      </c>
      <c r="C3" s="33" t="s">
        <v>798</v>
      </c>
      <c r="D3" s="29" t="s">
        <v>1285</v>
      </c>
      <c r="E3" s="33" t="s">
        <v>1000</v>
      </c>
      <c r="F3" s="33" t="s">
        <v>997</v>
      </c>
      <c r="G3" s="29" t="s">
        <v>992</v>
      </c>
      <c r="H3" s="33" t="s">
        <v>1007</v>
      </c>
      <c r="I3" s="29" t="s">
        <v>994</v>
      </c>
      <c r="J3" s="29" t="s">
        <v>1019</v>
      </c>
      <c r="L3" s="33" t="s">
        <v>802</v>
      </c>
      <c r="M3" s="29" t="s">
        <v>1084</v>
      </c>
      <c r="N3" s="110" t="s">
        <v>1155</v>
      </c>
      <c r="O3" t="s">
        <v>1308</v>
      </c>
      <c r="P3" t="s">
        <v>1256</v>
      </c>
      <c r="Q3" t="s">
        <v>1293</v>
      </c>
    </row>
    <row r="4" spans="1:17">
      <c r="B4" s="29" t="s">
        <v>794</v>
      </c>
      <c r="D4" s="29" t="s">
        <v>1286</v>
      </c>
      <c r="E4" s="33" t="s">
        <v>813</v>
      </c>
      <c r="F4" s="33" t="s">
        <v>996</v>
      </c>
      <c r="G4" s="29" t="s">
        <v>993</v>
      </c>
      <c r="H4" s="33" t="s">
        <v>995</v>
      </c>
      <c r="I4" s="29" t="s">
        <v>1000</v>
      </c>
      <c r="J4" s="29" t="s">
        <v>813</v>
      </c>
      <c r="O4" t="s">
        <v>1309</v>
      </c>
      <c r="P4" t="s">
        <v>1257</v>
      </c>
      <c r="Q4" t="s">
        <v>1294</v>
      </c>
    </row>
    <row r="5" spans="1:17">
      <c r="D5" s="29" t="s">
        <v>1287</v>
      </c>
      <c r="F5" s="33" t="s">
        <v>991</v>
      </c>
      <c r="G5" s="29" t="s">
        <v>994</v>
      </c>
      <c r="H5" s="33" t="s">
        <v>994</v>
      </c>
      <c r="I5" s="29" t="s">
        <v>1009</v>
      </c>
      <c r="O5" t="s">
        <v>1310</v>
      </c>
      <c r="P5" t="s">
        <v>1258</v>
      </c>
      <c r="Q5" t="s">
        <v>1295</v>
      </c>
    </row>
    <row r="6" spans="1:17">
      <c r="D6" s="29" t="s">
        <v>1289</v>
      </c>
      <c r="F6" s="33" t="s">
        <v>998</v>
      </c>
      <c r="G6" s="29" t="s">
        <v>995</v>
      </c>
      <c r="H6" s="33" t="s">
        <v>1000</v>
      </c>
      <c r="I6" s="29" t="s">
        <v>1010</v>
      </c>
      <c r="O6" t="s">
        <v>1311</v>
      </c>
      <c r="P6" t="s">
        <v>1259</v>
      </c>
      <c r="Q6" t="s">
        <v>1296</v>
      </c>
    </row>
    <row r="7" spans="1:17">
      <c r="D7" s="29" t="s">
        <v>1288</v>
      </c>
      <c r="F7" s="33" t="s">
        <v>813</v>
      </c>
      <c r="G7" s="29" t="s">
        <v>1020</v>
      </c>
      <c r="H7" s="33" t="s">
        <v>813</v>
      </c>
      <c r="I7" s="29" t="s">
        <v>1011</v>
      </c>
      <c r="O7" t="s">
        <v>1312</v>
      </c>
      <c r="P7" t="s">
        <v>1260</v>
      </c>
      <c r="Q7" t="s">
        <v>1297</v>
      </c>
    </row>
    <row r="8" spans="1:17">
      <c r="D8" s="29" t="s">
        <v>1290</v>
      </c>
      <c r="G8" s="29" t="s">
        <v>1001</v>
      </c>
      <c r="I8" s="29" t="s">
        <v>1012</v>
      </c>
      <c r="O8" t="s">
        <v>1313</v>
      </c>
      <c r="P8" t="s">
        <v>1261</v>
      </c>
      <c r="Q8" t="s">
        <v>1298</v>
      </c>
    </row>
    <row r="9" spans="1:17">
      <c r="G9" s="29" t="s">
        <v>1002</v>
      </c>
      <c r="I9" s="29" t="s">
        <v>1013</v>
      </c>
      <c r="O9" t="s">
        <v>1314</v>
      </c>
      <c r="P9" t="s">
        <v>1262</v>
      </c>
      <c r="Q9" t="s">
        <v>1299</v>
      </c>
    </row>
    <row r="10" spans="1:17">
      <c r="G10" s="29" t="s">
        <v>1003</v>
      </c>
      <c r="I10" s="29" t="s">
        <v>1014</v>
      </c>
      <c r="O10" t="s">
        <v>1315</v>
      </c>
      <c r="P10" t="s">
        <v>1263</v>
      </c>
      <c r="Q10" t="s">
        <v>1300</v>
      </c>
    </row>
    <row r="11" spans="1:17">
      <c r="G11" s="29" t="s">
        <v>1004</v>
      </c>
      <c r="I11" s="29" t="s">
        <v>1015</v>
      </c>
      <c r="O11" t="s">
        <v>1316</v>
      </c>
      <c r="P11" t="s">
        <v>1264</v>
      </c>
      <c r="Q11" t="s">
        <v>1301</v>
      </c>
    </row>
    <row r="12" spans="1:17">
      <c r="G12" s="29" t="s">
        <v>1134</v>
      </c>
      <c r="I12" s="29" t="s">
        <v>1016</v>
      </c>
      <c r="O12" t="s">
        <v>1317</v>
      </c>
      <c r="P12" t="s">
        <v>1265</v>
      </c>
      <c r="Q12" t="s">
        <v>1302</v>
      </c>
    </row>
    <row r="13" spans="1:17">
      <c r="G13" s="29" t="s">
        <v>1135</v>
      </c>
      <c r="I13" s="29" t="s">
        <v>1017</v>
      </c>
      <c r="O13" t="s">
        <v>1318</v>
      </c>
      <c r="P13" t="s">
        <v>1266</v>
      </c>
      <c r="Q13" t="s">
        <v>1303</v>
      </c>
    </row>
    <row r="14" spans="1:17">
      <c r="G14" s="29" t="s">
        <v>1005</v>
      </c>
      <c r="I14" s="29" t="s">
        <v>813</v>
      </c>
      <c r="P14" t="s">
        <v>1267</v>
      </c>
      <c r="Q14" t="s">
        <v>1304</v>
      </c>
    </row>
    <row r="15" spans="1:17">
      <c r="G15" s="29" t="s">
        <v>1006</v>
      </c>
      <c r="I15" s="29"/>
      <c r="P15" t="s">
        <v>1268</v>
      </c>
    </row>
    <row r="16" spans="1:17">
      <c r="G16" s="29" t="s">
        <v>813</v>
      </c>
      <c r="P16" t="s">
        <v>1269</v>
      </c>
    </row>
    <row r="17" spans="16:16">
      <c r="P17" t="s">
        <v>1270</v>
      </c>
    </row>
    <row r="18" spans="16:16">
      <c r="P18" t="s">
        <v>1271</v>
      </c>
    </row>
    <row r="19" spans="16:16">
      <c r="P19" t="s">
        <v>1272</v>
      </c>
    </row>
    <row r="20" spans="16:16">
      <c r="P20" t="s">
        <v>1273</v>
      </c>
    </row>
    <row r="21" spans="16:16">
      <c r="P21" t="s">
        <v>1274</v>
      </c>
    </row>
    <row r="22" spans="16:16">
      <c r="P22" t="s">
        <v>1275</v>
      </c>
    </row>
    <row r="23" spans="16:16">
      <c r="P23" t="s">
        <v>1276</v>
      </c>
    </row>
    <row r="24" spans="16:16">
      <c r="P24" t="s">
        <v>1277</v>
      </c>
    </row>
    <row r="25" spans="16:16">
      <c r="P25" t="s">
        <v>1278</v>
      </c>
    </row>
    <row r="26" spans="16:16">
      <c r="P26" t="s">
        <v>1279</v>
      </c>
    </row>
    <row r="27" spans="16:16">
      <c r="P27" t="s">
        <v>1280</v>
      </c>
    </row>
    <row r="28" spans="16:16">
      <c r="P28" t="s">
        <v>1281</v>
      </c>
    </row>
    <row r="29" spans="16:16">
      <c r="P29" t="s">
        <v>1282</v>
      </c>
    </row>
    <row r="30" spans="16:16">
      <c r="P30" t="s">
        <v>1283</v>
      </c>
    </row>
  </sheetData>
  <sheetProtection selectLockedCells="1" selectUnlockedCells="1"/>
  <dataConsolidate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FA57-2F23-42D7-83FA-2B8645C8226E}">
  <sheetPr codeName="Foglio17"/>
  <dimension ref="A1:A24"/>
  <sheetViews>
    <sheetView topLeftCell="A9" workbookViewId="0">
      <selection activeCell="A22" sqref="A22"/>
    </sheetView>
  </sheetViews>
  <sheetFormatPr defaultRowHeight="12.75"/>
  <cols>
    <col min="1" max="1" width="28" customWidth="1"/>
  </cols>
  <sheetData>
    <row r="1" spans="1:1">
      <c r="A1" s="19" t="s">
        <v>16</v>
      </c>
    </row>
    <row r="2" spans="1:1">
      <c r="A2" s="20" t="s">
        <v>848</v>
      </c>
    </row>
    <row r="3" spans="1:1">
      <c r="A3" s="20" t="s">
        <v>1085</v>
      </c>
    </row>
    <row r="4" spans="1:1">
      <c r="A4" s="20" t="s">
        <v>1086</v>
      </c>
    </row>
    <row r="5" spans="1:1" ht="25.5">
      <c r="A5" s="20" t="s">
        <v>1087</v>
      </c>
    </row>
    <row r="6" spans="1:1" ht="25.5">
      <c r="A6" s="20" t="s">
        <v>1088</v>
      </c>
    </row>
    <row r="7" spans="1:1" ht="25.5">
      <c r="A7" s="20" t="s">
        <v>1089</v>
      </c>
    </row>
    <row r="8" spans="1:1" ht="25.5">
      <c r="A8" s="20" t="s">
        <v>1090</v>
      </c>
    </row>
    <row r="9" spans="1:1">
      <c r="A9" s="20" t="s">
        <v>1091</v>
      </c>
    </row>
    <row r="10" spans="1:1" ht="38.25">
      <c r="A10" s="20" t="s">
        <v>1092</v>
      </c>
    </row>
    <row r="11" spans="1:1" ht="25.5">
      <c r="A11" s="20" t="s">
        <v>1093</v>
      </c>
    </row>
    <row r="12" spans="1:1">
      <c r="A12" s="20" t="s">
        <v>1094</v>
      </c>
    </row>
    <row r="13" spans="1:1">
      <c r="A13" s="20" t="s">
        <v>1095</v>
      </c>
    </row>
    <row r="14" spans="1:1">
      <c r="A14" s="20" t="s">
        <v>1096</v>
      </c>
    </row>
    <row r="15" spans="1:1" ht="25.5">
      <c r="A15" s="20" t="s">
        <v>1097</v>
      </c>
    </row>
    <row r="16" spans="1:1">
      <c r="A16" s="20" t="s">
        <v>1098</v>
      </c>
    </row>
    <row r="17" spans="1:1">
      <c r="A17" s="20" t="s">
        <v>1099</v>
      </c>
    </row>
    <row r="18" spans="1:1" ht="38.25">
      <c r="A18" s="20" t="s">
        <v>1100</v>
      </c>
    </row>
    <row r="19" spans="1:1">
      <c r="A19" s="20" t="s">
        <v>1101</v>
      </c>
    </row>
    <row r="20" spans="1:1">
      <c r="A20" s="20" t="s">
        <v>1102</v>
      </c>
    </row>
    <row r="21" spans="1:1">
      <c r="A21" s="20" t="s">
        <v>1103</v>
      </c>
    </row>
    <row r="22" spans="1:1" ht="25.5">
      <c r="A22" s="20" t="s">
        <v>1104</v>
      </c>
    </row>
    <row r="23" spans="1:1">
      <c r="A23" s="20" t="s">
        <v>1105</v>
      </c>
    </row>
    <row r="24" spans="1:1">
      <c r="A24" s="20" t="s">
        <v>1106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F3DE-F390-445B-8554-51662ACABBE0}">
  <sheetPr codeName="Foglio18"/>
  <dimension ref="A1:A31"/>
  <sheetViews>
    <sheetView topLeftCell="A26" workbookViewId="0">
      <selection activeCell="A23" sqref="A23"/>
    </sheetView>
  </sheetViews>
  <sheetFormatPr defaultRowHeight="12.75"/>
  <cols>
    <col min="1" max="1" width="35.5703125" customWidth="1"/>
  </cols>
  <sheetData>
    <row r="1" spans="1:1">
      <c r="A1" s="19" t="s">
        <v>15</v>
      </c>
    </row>
    <row r="2" spans="1:1">
      <c r="A2" s="20" t="s">
        <v>1107</v>
      </c>
    </row>
    <row r="3" spans="1:1">
      <c r="A3" s="20" t="s">
        <v>1108</v>
      </c>
    </row>
    <row r="4" spans="1:1">
      <c r="A4" s="20" t="s">
        <v>1109</v>
      </c>
    </row>
    <row r="5" spans="1:1">
      <c r="A5" s="20" t="s">
        <v>1110</v>
      </c>
    </row>
    <row r="6" spans="1:1">
      <c r="A6" s="20" t="s">
        <v>1102</v>
      </c>
    </row>
    <row r="7" spans="1:1">
      <c r="A7" s="20" t="s">
        <v>818</v>
      </c>
    </row>
    <row r="8" spans="1:1">
      <c r="A8" s="20" t="s">
        <v>1111</v>
      </c>
    </row>
    <row r="9" spans="1:1">
      <c r="A9" s="20" t="s">
        <v>1112</v>
      </c>
    </row>
    <row r="10" spans="1:1">
      <c r="A10" s="20" t="s">
        <v>1113</v>
      </c>
    </row>
    <row r="11" spans="1:1">
      <c r="A11" s="20" t="s">
        <v>1114</v>
      </c>
    </row>
    <row r="12" spans="1:1" ht="25.5">
      <c r="A12" s="20" t="s">
        <v>1115</v>
      </c>
    </row>
    <row r="13" spans="1:1">
      <c r="A13" s="20" t="s">
        <v>1116</v>
      </c>
    </row>
    <row r="14" spans="1:1">
      <c r="A14" s="20" t="s">
        <v>1117</v>
      </c>
    </row>
    <row r="15" spans="1:1">
      <c r="A15" s="20" t="s">
        <v>20</v>
      </c>
    </row>
    <row r="16" spans="1:1">
      <c r="A16" s="20" t="s">
        <v>1118</v>
      </c>
    </row>
    <row r="17" spans="1:1">
      <c r="A17" s="20" t="s">
        <v>1119</v>
      </c>
    </row>
    <row r="18" spans="1:1">
      <c r="A18" s="20" t="s">
        <v>1120</v>
      </c>
    </row>
    <row r="19" spans="1:1">
      <c r="A19" s="20" t="s">
        <v>1121</v>
      </c>
    </row>
    <row r="20" spans="1:1">
      <c r="A20" s="20" t="s">
        <v>1122</v>
      </c>
    </row>
    <row r="21" spans="1:1">
      <c r="A21" s="20" t="s">
        <v>1123</v>
      </c>
    </row>
    <row r="22" spans="1:1">
      <c r="A22" s="20" t="s">
        <v>1124</v>
      </c>
    </row>
    <row r="23" spans="1:1">
      <c r="A23" s="20" t="s">
        <v>1125</v>
      </c>
    </row>
    <row r="24" spans="1:1">
      <c r="A24" s="20" t="s">
        <v>1126</v>
      </c>
    </row>
    <row r="25" spans="1:1">
      <c r="A25" s="20" t="s">
        <v>1127</v>
      </c>
    </row>
    <row r="26" spans="1:1">
      <c r="A26" s="20" t="s">
        <v>1128</v>
      </c>
    </row>
    <row r="27" spans="1:1">
      <c r="A27" s="20" t="s">
        <v>1129</v>
      </c>
    </row>
    <row r="28" spans="1:1">
      <c r="A28" s="20" t="s">
        <v>1130</v>
      </c>
    </row>
    <row r="29" spans="1:1">
      <c r="A29" s="20" t="s">
        <v>1131</v>
      </c>
    </row>
    <row r="30" spans="1:1">
      <c r="A30" s="20" t="s">
        <v>1132</v>
      </c>
    </row>
    <row r="31" spans="1:1">
      <c r="A31" s="20" t="s">
        <v>1133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F081-69A4-4151-9D37-C2B608FCDB6A}">
  <sheetPr>
    <tabColor theme="3"/>
  </sheetPr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2FB3-EB9C-4A1A-877B-1EF8377DDB66}">
  <sheetPr codeName="Foglio1">
    <tabColor theme="4"/>
    <pageSetUpPr fitToPage="1"/>
  </sheetPr>
  <dimension ref="B1:R139"/>
  <sheetViews>
    <sheetView view="pageBreakPreview" zoomScale="90" zoomScaleNormal="100" zoomScaleSheetLayoutView="90" zoomScalePageLayoutView="90" workbookViewId="0">
      <selection activeCell="Q7" sqref="Q7:Q8"/>
    </sheetView>
  </sheetViews>
  <sheetFormatPr defaultColWidth="9.140625" defaultRowHeight="12.75"/>
  <cols>
    <col min="1" max="2" width="9.140625" style="42"/>
    <col min="3" max="3" width="19.28515625" style="45" customWidth="1"/>
    <col min="4" max="4" width="10.7109375" style="45" customWidth="1"/>
    <col min="5" max="5" width="16.85546875" style="45" customWidth="1"/>
    <col min="6" max="6" width="9.7109375" style="45" customWidth="1"/>
    <col min="7" max="7" width="10.42578125" style="45" customWidth="1"/>
    <col min="8" max="8" width="16.42578125" style="45" customWidth="1"/>
    <col min="9" max="9" width="12.42578125" style="45" customWidth="1"/>
    <col min="10" max="10" width="11.5703125" style="45" customWidth="1"/>
    <col min="11" max="11" width="13.42578125" style="45" customWidth="1"/>
    <col min="12" max="12" width="19.140625" style="45" customWidth="1"/>
    <col min="13" max="13" width="22.42578125" style="45" customWidth="1"/>
    <col min="14" max="14" width="18.7109375" style="45" customWidth="1"/>
    <col min="15" max="15" width="11.5703125" style="45" customWidth="1"/>
    <col min="16" max="16384" width="9.140625" style="42"/>
  </cols>
  <sheetData>
    <row r="1" spans="2:17" ht="13.5" thickBot="1"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0"/>
    </row>
    <row r="2" spans="2:17" ht="79.900000000000006" customHeight="1" thickBot="1">
      <c r="B2" s="40"/>
      <c r="C2" s="413"/>
      <c r="D2" s="414"/>
      <c r="E2" s="414"/>
      <c r="F2" s="414"/>
      <c r="G2" s="414"/>
      <c r="H2" s="414"/>
      <c r="I2" s="414"/>
      <c r="J2" s="414"/>
      <c r="K2" s="415"/>
      <c r="L2" s="41"/>
      <c r="M2" s="41"/>
      <c r="N2" s="41"/>
      <c r="O2" s="41"/>
      <c r="P2" s="40"/>
    </row>
    <row r="3" spans="2:17" ht="39" customHeight="1" thickBot="1">
      <c r="B3" s="40"/>
      <c r="C3" s="44"/>
      <c r="D3" s="44"/>
      <c r="E3" s="44"/>
      <c r="F3" s="44"/>
      <c r="G3" s="44"/>
      <c r="H3" s="44"/>
      <c r="I3" s="44"/>
      <c r="J3" s="44"/>
      <c r="K3" s="44"/>
      <c r="M3" s="41"/>
      <c r="N3" s="41"/>
      <c r="O3" s="41"/>
      <c r="P3" s="40"/>
    </row>
    <row r="4" spans="2:17" ht="13.5" thickBot="1">
      <c r="B4" s="40"/>
      <c r="C4" s="349" t="s">
        <v>960</v>
      </c>
      <c r="D4" s="350"/>
      <c r="E4" s="350"/>
      <c r="F4" s="350"/>
      <c r="G4" s="350"/>
      <c r="H4" s="350"/>
      <c r="I4" s="350"/>
      <c r="J4" s="350"/>
      <c r="K4" s="351"/>
      <c r="L4" s="97"/>
      <c r="M4" s="41"/>
      <c r="N4" s="41"/>
      <c r="O4" s="41"/>
      <c r="P4" s="40"/>
    </row>
    <row r="5" spans="2:17">
      <c r="B5" s="40"/>
      <c r="C5" s="416" t="s">
        <v>68</v>
      </c>
      <c r="D5" s="417"/>
      <c r="E5" s="418"/>
      <c r="F5" s="384" t="s">
        <v>986</v>
      </c>
      <c r="G5" s="384"/>
      <c r="H5" s="384"/>
      <c r="I5" s="384"/>
      <c r="J5" s="384"/>
      <c r="K5" s="385"/>
      <c r="M5" s="41"/>
      <c r="N5" s="41"/>
      <c r="O5" s="41"/>
      <c r="P5" s="40"/>
    </row>
    <row r="6" spans="2:17" ht="18" customHeight="1" thickBot="1">
      <c r="B6" s="40"/>
      <c r="C6" s="381" t="s">
        <v>0</v>
      </c>
      <c r="D6" s="382"/>
      <c r="E6" s="383"/>
      <c r="F6" s="384" t="e">
        <f>VLOOKUP(F5,DG,2,0)</f>
        <v>#N/A</v>
      </c>
      <c r="G6" s="384"/>
      <c r="H6" s="384"/>
      <c r="I6" s="384"/>
      <c r="J6" s="384"/>
      <c r="K6" s="385"/>
      <c r="L6" s="41"/>
      <c r="N6" s="41"/>
      <c r="O6" s="41"/>
      <c r="P6" s="40"/>
    </row>
    <row r="7" spans="2:17" ht="13.5" thickBot="1">
      <c r="B7" s="40"/>
      <c r="C7" s="419" t="s">
        <v>69</v>
      </c>
      <c r="D7" s="420"/>
      <c r="E7" s="421"/>
      <c r="F7" s="503" t="s">
        <v>70</v>
      </c>
      <c r="G7" s="503"/>
      <c r="H7" s="503"/>
      <c r="I7" s="503"/>
      <c r="J7" s="503"/>
      <c r="K7" s="504"/>
      <c r="L7" s="41"/>
      <c r="N7" s="41"/>
      <c r="O7" s="41"/>
      <c r="P7" s="40"/>
      <c r="Q7" s="43" t="s">
        <v>959</v>
      </c>
    </row>
    <row r="8" spans="2:17" ht="13.5" thickBot="1">
      <c r="B8" s="40"/>
      <c r="C8" s="405" t="s">
        <v>1138</v>
      </c>
      <c r="D8" s="406"/>
      <c r="E8" s="407"/>
      <c r="F8" s="408" t="s">
        <v>1137</v>
      </c>
      <c r="G8" s="409"/>
      <c r="H8" s="409"/>
      <c r="I8" s="409"/>
      <c r="J8" s="409"/>
      <c r="K8" s="410"/>
      <c r="L8" s="41"/>
      <c r="N8" s="41"/>
      <c r="O8" s="41"/>
      <c r="P8" s="40"/>
      <c r="Q8" s="46">
        <f ca="1">TODAY()</f>
        <v>45842</v>
      </c>
    </row>
    <row r="9" spans="2:17" ht="13.5" thickBot="1">
      <c r="B9" s="40"/>
      <c r="C9" s="378" t="s">
        <v>66</v>
      </c>
      <c r="D9" s="379"/>
      <c r="E9" s="380"/>
      <c r="F9" s="396" t="s">
        <v>67</v>
      </c>
      <c r="G9" s="396"/>
      <c r="H9" s="396"/>
      <c r="I9" s="396"/>
      <c r="J9" s="396"/>
      <c r="K9" s="397"/>
      <c r="L9" s="41"/>
      <c r="M9" s="47"/>
      <c r="N9" s="41"/>
      <c r="O9" s="41"/>
      <c r="P9" s="40"/>
    </row>
    <row r="10" spans="2:17" ht="55.5" customHeight="1" thickBot="1">
      <c r="B10" s="40"/>
      <c r="C10" s="398" t="s">
        <v>1136</v>
      </c>
      <c r="D10" s="399"/>
      <c r="E10" s="400"/>
      <c r="F10" s="393" t="s">
        <v>1140</v>
      </c>
      <c r="G10" s="394"/>
      <c r="H10" s="394"/>
      <c r="I10" s="394"/>
      <c r="J10" s="394"/>
      <c r="K10" s="395"/>
      <c r="L10" s="41"/>
      <c r="M10" s="41"/>
      <c r="N10" s="41"/>
      <c r="O10" s="41"/>
      <c r="P10" s="40"/>
    </row>
    <row r="11" spans="2:17" ht="68.25" customHeight="1" thickBot="1">
      <c r="B11" s="40"/>
      <c r="C11" s="390" t="s">
        <v>795</v>
      </c>
      <c r="D11" s="391"/>
      <c r="E11" s="392"/>
      <c r="F11" s="393" t="s">
        <v>1139</v>
      </c>
      <c r="G11" s="394"/>
      <c r="H11" s="394"/>
      <c r="I11" s="394"/>
      <c r="J11" s="394"/>
      <c r="K11" s="395"/>
      <c r="L11" s="41"/>
      <c r="M11" s="41"/>
      <c r="N11" s="41"/>
      <c r="O11" s="41"/>
      <c r="P11" s="40"/>
    </row>
    <row r="12" spans="2:17" ht="30" customHeight="1">
      <c r="B12" s="40"/>
      <c r="C12" s="48"/>
      <c r="D12" s="48"/>
      <c r="E12" s="48"/>
      <c r="F12" s="49"/>
      <c r="G12" s="49"/>
      <c r="H12" s="49"/>
      <c r="I12" s="49"/>
      <c r="J12" s="49"/>
      <c r="K12" s="49"/>
      <c r="L12" s="41"/>
      <c r="M12" s="41"/>
      <c r="N12" s="41"/>
      <c r="O12" s="41"/>
      <c r="P12" s="40"/>
    </row>
    <row r="13" spans="2:17" ht="29.25" customHeight="1" thickBot="1">
      <c r="B13" s="40"/>
      <c r="C13" s="50"/>
      <c r="D13" s="50"/>
      <c r="E13" s="50"/>
      <c r="F13" s="51"/>
      <c r="G13" s="51"/>
      <c r="H13" s="51"/>
      <c r="I13" s="51"/>
      <c r="J13" s="51"/>
      <c r="K13" s="51"/>
      <c r="L13" s="41"/>
      <c r="M13" s="41"/>
      <c r="N13" s="41"/>
      <c r="O13" s="41"/>
      <c r="P13" s="40"/>
    </row>
    <row r="14" spans="2:17" ht="13.5" thickBot="1">
      <c r="B14" s="40"/>
      <c r="C14" s="349" t="s">
        <v>981</v>
      </c>
      <c r="D14" s="350"/>
      <c r="E14" s="350"/>
      <c r="F14" s="350"/>
      <c r="G14" s="350"/>
      <c r="H14" s="350"/>
      <c r="I14" s="350"/>
      <c r="J14" s="350"/>
      <c r="K14" s="351"/>
      <c r="L14" s="96"/>
      <c r="M14" s="41"/>
      <c r="N14" s="41"/>
      <c r="O14" s="41"/>
      <c r="P14" s="40"/>
    </row>
    <row r="15" spans="2:17" ht="13.5" thickBot="1">
      <c r="B15" s="40"/>
      <c r="C15" s="505" t="s">
        <v>791</v>
      </c>
      <c r="D15" s="506"/>
      <c r="E15" s="506"/>
      <c r="F15" s="506"/>
      <c r="G15" s="506"/>
      <c r="H15" s="507"/>
      <c r="I15" s="508" t="s">
        <v>792</v>
      </c>
      <c r="J15" s="508"/>
      <c r="K15" s="509"/>
      <c r="L15" s="41"/>
      <c r="M15" s="41"/>
      <c r="N15" s="41"/>
      <c r="O15" s="41"/>
      <c r="P15" s="40"/>
    </row>
    <row r="16" spans="2:17" ht="18.75" customHeight="1" thickBot="1">
      <c r="B16" s="40"/>
      <c r="C16" s="359" t="s">
        <v>1</v>
      </c>
      <c r="D16" s="360"/>
      <c r="E16" s="52" t="s">
        <v>938</v>
      </c>
      <c r="F16" s="347" t="s">
        <v>790</v>
      </c>
      <c r="G16" s="347"/>
      <c r="H16" s="347"/>
      <c r="I16" s="347" t="s">
        <v>3</v>
      </c>
      <c r="J16" s="347"/>
      <c r="K16" s="348"/>
      <c r="L16" s="41"/>
      <c r="M16" s="41"/>
      <c r="N16" s="41"/>
      <c r="O16" s="41"/>
      <c r="P16" s="40"/>
    </row>
    <row r="17" spans="2:16">
      <c r="B17" s="40"/>
      <c r="C17" s="422" t="s">
        <v>65</v>
      </c>
      <c r="D17" s="423"/>
      <c r="E17" s="53" t="s">
        <v>461</v>
      </c>
      <c r="F17" s="426" t="s">
        <v>461</v>
      </c>
      <c r="G17" s="426"/>
      <c r="H17" s="426"/>
      <c r="I17" s="424">
        <f>VLOOKUP(F17,Comuni,7,0)</f>
        <v>64008</v>
      </c>
      <c r="J17" s="424"/>
      <c r="K17" s="425"/>
      <c r="L17" s="41"/>
      <c r="M17" s="54"/>
      <c r="N17" s="41"/>
      <c r="O17" s="41"/>
      <c r="P17" s="40"/>
    </row>
    <row r="18" spans="2:16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0"/>
    </row>
    <row r="19" spans="2:16" ht="18.75" customHeight="1" thickBot="1">
      <c r="B19" s="40"/>
      <c r="C19" s="502"/>
      <c r="D19" s="502"/>
      <c r="E19" s="502"/>
      <c r="F19" s="502"/>
      <c r="G19" s="502"/>
      <c r="H19" s="502"/>
      <c r="I19" s="502"/>
      <c r="J19" s="502"/>
      <c r="K19" s="502"/>
      <c r="L19" s="41"/>
      <c r="M19" s="41"/>
      <c r="N19" s="41"/>
      <c r="O19" s="41"/>
      <c r="P19" s="40"/>
    </row>
    <row r="20" spans="2:16" ht="13.5" thickBot="1">
      <c r="B20" s="40"/>
      <c r="C20" s="481" t="s">
        <v>982</v>
      </c>
      <c r="D20" s="482"/>
      <c r="E20" s="482"/>
      <c r="F20" s="482"/>
      <c r="G20" s="482"/>
      <c r="H20" s="482"/>
      <c r="I20" s="482"/>
      <c r="J20" s="482"/>
      <c r="K20" s="483"/>
      <c r="L20" s="41"/>
      <c r="M20" s="41"/>
      <c r="N20" s="41"/>
      <c r="O20" s="41"/>
      <c r="P20" s="40"/>
    </row>
    <row r="21" spans="2:16" ht="13.5" thickBot="1">
      <c r="B21" s="40"/>
      <c r="C21" s="502"/>
      <c r="D21" s="502"/>
      <c r="E21" s="502"/>
      <c r="F21" s="502"/>
      <c r="G21" s="502"/>
      <c r="H21" s="502"/>
      <c r="I21" s="502"/>
      <c r="J21" s="502"/>
      <c r="K21" s="502"/>
      <c r="L21" s="41"/>
      <c r="M21" s="41"/>
      <c r="N21" s="41"/>
      <c r="O21" s="41"/>
      <c r="P21" s="40"/>
    </row>
    <row r="22" spans="2:16">
      <c r="B22" s="40"/>
      <c r="C22" s="433" t="s">
        <v>4</v>
      </c>
      <c r="D22" s="434"/>
      <c r="E22" s="435"/>
      <c r="F22" s="430" t="s">
        <v>1141</v>
      </c>
      <c r="G22" s="431"/>
      <c r="H22" s="431"/>
      <c r="I22" s="431"/>
      <c r="J22" s="431"/>
      <c r="K22" s="432"/>
      <c r="L22" s="41"/>
      <c r="M22" s="41"/>
      <c r="N22" s="41"/>
      <c r="O22" s="41"/>
      <c r="P22" s="40"/>
    </row>
    <row r="23" spans="2:16">
      <c r="B23" s="40"/>
      <c r="C23" s="427" t="s">
        <v>5</v>
      </c>
      <c r="D23" s="428"/>
      <c r="E23" s="429"/>
      <c r="F23" s="352" t="s">
        <v>1142</v>
      </c>
      <c r="G23" s="353"/>
      <c r="H23" s="353"/>
      <c r="I23" s="353"/>
      <c r="J23" s="353"/>
      <c r="K23" s="404"/>
      <c r="L23" s="41"/>
      <c r="M23" s="41"/>
      <c r="N23" s="41"/>
      <c r="O23" s="41"/>
      <c r="P23" s="40"/>
    </row>
    <row r="24" spans="2:16">
      <c r="B24" s="40"/>
      <c r="C24" s="427" t="s">
        <v>6</v>
      </c>
      <c r="D24" s="428"/>
      <c r="E24" s="429"/>
      <c r="F24" s="352" t="s">
        <v>1083</v>
      </c>
      <c r="G24" s="353"/>
      <c r="H24" s="353"/>
      <c r="I24" s="353"/>
      <c r="J24" s="353"/>
      <c r="K24" s="404"/>
      <c r="L24" s="41"/>
      <c r="M24" s="41"/>
      <c r="N24" s="41"/>
      <c r="O24" s="41"/>
      <c r="P24" s="40"/>
    </row>
    <row r="25" spans="2:16">
      <c r="B25" s="40"/>
      <c r="C25" s="427" t="s">
        <v>7</v>
      </c>
      <c r="D25" s="428"/>
      <c r="E25" s="429"/>
      <c r="F25" s="352" t="s">
        <v>1143</v>
      </c>
      <c r="G25" s="353"/>
      <c r="H25" s="353"/>
      <c r="I25" s="353"/>
      <c r="J25" s="353"/>
      <c r="K25" s="404"/>
      <c r="L25" s="41"/>
      <c r="M25" s="41"/>
      <c r="N25" s="41"/>
      <c r="O25" s="41"/>
      <c r="P25" s="40"/>
    </row>
    <row r="26" spans="2:16">
      <c r="B26" s="40"/>
      <c r="C26" s="386" t="s">
        <v>8</v>
      </c>
      <c r="D26" s="387"/>
      <c r="E26" s="388"/>
      <c r="F26" s="389" t="s">
        <v>797</v>
      </c>
      <c r="G26" s="384"/>
      <c r="H26" s="384"/>
      <c r="I26" s="384"/>
      <c r="J26" s="384"/>
      <c r="K26" s="385"/>
      <c r="L26" s="41"/>
      <c r="M26" s="41"/>
      <c r="N26" s="41"/>
      <c r="O26" s="41"/>
      <c r="P26" s="40"/>
    </row>
    <row r="27" spans="2:16">
      <c r="B27" s="40"/>
      <c r="C27" s="386" t="s">
        <v>9</v>
      </c>
      <c r="D27" s="387"/>
      <c r="E27" s="388"/>
      <c r="F27" s="352" t="s">
        <v>827</v>
      </c>
      <c r="G27" s="353"/>
      <c r="H27" s="353"/>
      <c r="I27" s="353"/>
      <c r="J27" s="353"/>
      <c r="K27" s="404"/>
      <c r="L27" s="41"/>
      <c r="M27" s="41"/>
      <c r="N27" s="41"/>
      <c r="O27" s="41"/>
      <c r="P27" s="40"/>
    </row>
    <row r="28" spans="2:16" ht="13.5" thickBot="1">
      <c r="B28" s="40"/>
      <c r="C28" s="465" t="s">
        <v>10</v>
      </c>
      <c r="D28" s="466"/>
      <c r="E28" s="467"/>
      <c r="F28" s="471" t="s">
        <v>999</v>
      </c>
      <c r="G28" s="472"/>
      <c r="H28" s="472"/>
      <c r="I28" s="472"/>
      <c r="J28" s="472"/>
      <c r="K28" s="473"/>
      <c r="L28" s="41"/>
      <c r="M28" s="41"/>
      <c r="N28" s="41"/>
      <c r="O28" s="41"/>
      <c r="P28" s="40"/>
    </row>
    <row r="29" spans="2:16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0"/>
    </row>
    <row r="30" spans="2:16" ht="13.5" thickBot="1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0"/>
    </row>
    <row r="31" spans="2:16" s="57" customFormat="1" ht="22.5" customHeight="1" thickBot="1">
      <c r="B31" s="55"/>
      <c r="C31" s="349" t="s">
        <v>829</v>
      </c>
      <c r="D31" s="350"/>
      <c r="E31" s="350"/>
      <c r="F31" s="350"/>
      <c r="G31" s="350"/>
      <c r="H31" s="350"/>
      <c r="I31" s="350"/>
      <c r="J31" s="350"/>
      <c r="K31" s="351"/>
      <c r="L31" s="56"/>
      <c r="M31" s="56"/>
      <c r="N31" s="56"/>
      <c r="O31" s="41"/>
      <c r="P31" s="55"/>
    </row>
    <row r="32" spans="2:16">
      <c r="B32" s="40"/>
      <c r="C32" s="462" t="s">
        <v>11</v>
      </c>
      <c r="D32" s="463"/>
      <c r="E32" s="464"/>
      <c r="F32" s="430" t="s">
        <v>1144</v>
      </c>
      <c r="G32" s="431"/>
      <c r="H32" s="431"/>
      <c r="I32" s="431"/>
      <c r="J32" s="431"/>
      <c r="K32" s="432"/>
      <c r="L32" s="41"/>
      <c r="M32" s="41"/>
      <c r="N32" s="41"/>
      <c r="O32" s="56"/>
      <c r="P32" s="40"/>
    </row>
    <row r="33" spans="2:16">
      <c r="B33" s="40"/>
      <c r="C33" s="386" t="s">
        <v>12</v>
      </c>
      <c r="D33" s="387"/>
      <c r="E33" s="388"/>
      <c r="F33" s="352" t="s">
        <v>1150</v>
      </c>
      <c r="G33" s="353"/>
      <c r="H33" s="353"/>
      <c r="I33" s="353"/>
      <c r="J33" s="353"/>
      <c r="K33" s="404"/>
      <c r="L33" s="41"/>
      <c r="M33" s="41"/>
      <c r="N33" s="41"/>
      <c r="O33" s="41"/>
      <c r="P33" s="40"/>
    </row>
    <row r="34" spans="2:16">
      <c r="B34" s="40"/>
      <c r="C34" s="386" t="s">
        <v>803</v>
      </c>
      <c r="D34" s="387"/>
      <c r="E34" s="388"/>
      <c r="F34" s="352" t="s">
        <v>827</v>
      </c>
      <c r="G34" s="353"/>
      <c r="H34" s="353"/>
      <c r="I34" s="353"/>
      <c r="J34" s="353"/>
      <c r="K34" s="404"/>
      <c r="L34" s="41"/>
      <c r="M34" s="41"/>
      <c r="N34" s="41"/>
      <c r="O34" s="41"/>
      <c r="P34" s="40"/>
    </row>
    <row r="35" spans="2:16">
      <c r="B35" s="40"/>
      <c r="C35" s="386" t="s">
        <v>804</v>
      </c>
      <c r="D35" s="387"/>
      <c r="E35" s="388"/>
      <c r="F35" s="352" t="s">
        <v>813</v>
      </c>
      <c r="G35" s="353"/>
      <c r="H35" s="353"/>
      <c r="I35" s="353"/>
      <c r="J35" s="353"/>
      <c r="K35" s="404"/>
      <c r="L35" s="41"/>
      <c r="M35" s="41"/>
      <c r="N35" s="41"/>
      <c r="O35" s="41"/>
      <c r="P35" s="40"/>
    </row>
    <row r="36" spans="2:16">
      <c r="B36" s="40"/>
      <c r="C36" s="386" t="s">
        <v>15</v>
      </c>
      <c r="D36" s="387"/>
      <c r="E36" s="388"/>
      <c r="F36" s="352"/>
      <c r="G36" s="353"/>
      <c r="H36" s="353"/>
      <c r="I36" s="353"/>
      <c r="J36" s="353"/>
      <c r="K36" s="404"/>
      <c r="L36" s="41"/>
      <c r="M36" s="41"/>
      <c r="N36" s="41"/>
      <c r="O36" s="41"/>
      <c r="P36" s="40"/>
    </row>
    <row r="37" spans="2:16">
      <c r="B37" s="40"/>
      <c r="C37" s="386" t="s">
        <v>13</v>
      </c>
      <c r="D37" s="387"/>
      <c r="E37" s="388"/>
      <c r="F37" s="401" t="s">
        <v>1146</v>
      </c>
      <c r="G37" s="402"/>
      <c r="H37" s="402"/>
      <c r="I37" s="402"/>
      <c r="J37" s="402"/>
      <c r="K37" s="403"/>
      <c r="L37" s="41"/>
      <c r="M37" s="41"/>
      <c r="N37" s="41"/>
      <c r="O37" s="41"/>
      <c r="P37" s="40"/>
    </row>
    <row r="38" spans="2:16">
      <c r="B38" s="40"/>
      <c r="C38" s="386" t="s">
        <v>14</v>
      </c>
      <c r="D38" s="387"/>
      <c r="E38" s="388"/>
      <c r="F38" s="352" t="s">
        <v>1145</v>
      </c>
      <c r="G38" s="353"/>
      <c r="H38" s="353"/>
      <c r="I38" s="353"/>
      <c r="J38" s="353"/>
      <c r="K38" s="404"/>
      <c r="L38" s="41"/>
      <c r="M38" s="41"/>
      <c r="N38" s="41"/>
      <c r="O38" s="41"/>
      <c r="P38" s="40"/>
    </row>
    <row r="39" spans="2:16">
      <c r="B39" s="40"/>
      <c r="C39" s="386" t="s">
        <v>16</v>
      </c>
      <c r="D39" s="387"/>
      <c r="E39" s="388"/>
      <c r="F39" s="352" t="s">
        <v>1106</v>
      </c>
      <c r="G39" s="353"/>
      <c r="H39" s="353"/>
      <c r="I39" s="353"/>
      <c r="J39" s="353"/>
      <c r="K39" s="404"/>
      <c r="L39" s="41"/>
      <c r="M39" s="41"/>
      <c r="N39" s="41"/>
      <c r="O39" s="41"/>
      <c r="P39" s="40"/>
    </row>
    <row r="40" spans="2:16">
      <c r="B40" s="40"/>
      <c r="C40" s="386" t="s">
        <v>17</v>
      </c>
      <c r="D40" s="387"/>
      <c r="E40" s="388"/>
      <c r="F40" s="352" t="s">
        <v>1028</v>
      </c>
      <c r="G40" s="353"/>
      <c r="H40" s="353"/>
      <c r="I40" s="353"/>
      <c r="J40" s="353"/>
      <c r="K40" s="404"/>
      <c r="L40" s="41"/>
      <c r="M40" s="41"/>
      <c r="N40" s="41"/>
      <c r="O40" s="41"/>
      <c r="P40" s="40"/>
    </row>
    <row r="41" spans="2:16">
      <c r="B41" s="40"/>
      <c r="C41" s="386" t="s">
        <v>18</v>
      </c>
      <c r="D41" s="387"/>
      <c r="E41" s="388"/>
      <c r="F41" s="352" t="s">
        <v>802</v>
      </c>
      <c r="G41" s="353"/>
      <c r="H41" s="353"/>
      <c r="I41" s="353"/>
      <c r="J41" s="353"/>
      <c r="K41" s="404"/>
      <c r="L41" s="41"/>
      <c r="M41" s="41"/>
      <c r="N41" s="41"/>
      <c r="O41" s="41"/>
      <c r="P41" s="40"/>
    </row>
    <row r="42" spans="2:16">
      <c r="B42" s="40"/>
      <c r="C42" s="386" t="s">
        <v>828</v>
      </c>
      <c r="D42" s="387"/>
      <c r="E42" s="388"/>
      <c r="F42" s="352" t="s">
        <v>802</v>
      </c>
      <c r="G42" s="353"/>
      <c r="H42" s="353"/>
      <c r="I42" s="353"/>
      <c r="J42" s="353"/>
      <c r="K42" s="404"/>
      <c r="L42" s="41"/>
      <c r="M42" s="41"/>
      <c r="N42" s="41"/>
      <c r="O42" s="41"/>
      <c r="P42" s="40"/>
    </row>
    <row r="43" spans="2:16" ht="27" customHeight="1">
      <c r="B43" s="40"/>
      <c r="C43" s="459" t="s">
        <v>19</v>
      </c>
      <c r="D43" s="460"/>
      <c r="E43" s="461"/>
      <c r="F43" s="352" t="s">
        <v>802</v>
      </c>
      <c r="G43" s="353"/>
      <c r="H43" s="353"/>
      <c r="I43" s="353"/>
      <c r="J43" s="353"/>
      <c r="K43" s="404"/>
      <c r="L43" s="41"/>
      <c r="M43" s="41"/>
      <c r="N43" s="41"/>
      <c r="O43" s="41"/>
      <c r="P43" s="40"/>
    </row>
    <row r="44" spans="2:16">
      <c r="B44" s="40"/>
      <c r="C44" s="386" t="s">
        <v>20</v>
      </c>
      <c r="D44" s="387"/>
      <c r="E44" s="388"/>
      <c r="F44" s="352"/>
      <c r="G44" s="353"/>
      <c r="H44" s="353"/>
      <c r="I44" s="353"/>
      <c r="J44" s="353"/>
      <c r="K44" s="404"/>
      <c r="L44" s="41"/>
      <c r="M44" s="41"/>
      <c r="N44" s="41"/>
      <c r="O44" s="41"/>
      <c r="P44" s="40"/>
    </row>
    <row r="45" spans="2:16" ht="13.5" thickBot="1">
      <c r="B45" s="40"/>
      <c r="C45" s="465" t="s">
        <v>21</v>
      </c>
      <c r="D45" s="466"/>
      <c r="E45" s="467"/>
      <c r="F45" s="471" t="s">
        <v>802</v>
      </c>
      <c r="G45" s="472"/>
      <c r="H45" s="472"/>
      <c r="I45" s="472"/>
      <c r="J45" s="472"/>
      <c r="K45" s="473"/>
      <c r="L45" s="41"/>
      <c r="M45" s="41"/>
      <c r="N45" s="41"/>
      <c r="O45" s="41"/>
      <c r="P45" s="40"/>
    </row>
    <row r="46" spans="2:16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0"/>
    </row>
    <row r="47" spans="2:16" ht="13.5" thickBot="1">
      <c r="B47" s="40"/>
      <c r="C47" s="491"/>
      <c r="D47" s="491"/>
      <c r="E47" s="491"/>
      <c r="F47" s="491"/>
      <c r="G47" s="491"/>
      <c r="H47" s="491"/>
      <c r="I47" s="491"/>
      <c r="J47" s="491"/>
      <c r="K47" s="491"/>
      <c r="L47" s="41"/>
      <c r="M47" s="41"/>
      <c r="N47" s="41"/>
      <c r="O47" s="41"/>
      <c r="P47" s="40"/>
    </row>
    <row r="48" spans="2:16" ht="22.5" customHeight="1" thickBot="1">
      <c r="B48" s="40"/>
      <c r="C48" s="349" t="s">
        <v>22</v>
      </c>
      <c r="D48" s="350"/>
      <c r="E48" s="350"/>
      <c r="F48" s="350"/>
      <c r="G48" s="350"/>
      <c r="H48" s="350"/>
      <c r="I48" s="350"/>
      <c r="J48" s="350"/>
      <c r="K48" s="351"/>
      <c r="L48" s="41"/>
      <c r="M48" s="41"/>
      <c r="N48" s="41"/>
      <c r="O48" s="41"/>
      <c r="P48" s="40"/>
    </row>
    <row r="49" spans="2:16">
      <c r="B49" s="40"/>
      <c r="C49" s="468" t="s">
        <v>23</v>
      </c>
      <c r="D49" s="469"/>
      <c r="E49" s="470"/>
      <c r="F49" s="411">
        <v>80000190647</v>
      </c>
      <c r="G49" s="411"/>
      <c r="H49" s="411"/>
      <c r="I49" s="411"/>
      <c r="J49" s="411"/>
      <c r="K49" s="412"/>
      <c r="L49" s="41"/>
      <c r="M49" s="41"/>
      <c r="N49" s="41"/>
      <c r="O49" s="41"/>
      <c r="P49" s="40"/>
    </row>
    <row r="50" spans="2:16">
      <c r="B50" s="40"/>
      <c r="C50" s="459" t="s">
        <v>24</v>
      </c>
      <c r="D50" s="460"/>
      <c r="E50" s="461"/>
      <c r="F50" s="411" t="s">
        <v>1141</v>
      </c>
      <c r="G50" s="411"/>
      <c r="H50" s="411"/>
      <c r="I50" s="411"/>
      <c r="J50" s="411"/>
      <c r="K50" s="412"/>
      <c r="L50" s="41"/>
      <c r="M50" s="41"/>
      <c r="N50" s="41"/>
      <c r="O50" s="41"/>
      <c r="P50" s="40"/>
    </row>
    <row r="51" spans="2:16">
      <c r="B51" s="40"/>
      <c r="C51" s="459" t="s">
        <v>25</v>
      </c>
      <c r="D51" s="460"/>
      <c r="E51" s="461"/>
      <c r="F51" s="411" t="s">
        <v>1147</v>
      </c>
      <c r="G51" s="411"/>
      <c r="H51" s="411"/>
      <c r="I51" s="411"/>
      <c r="J51" s="411"/>
      <c r="K51" s="412"/>
      <c r="L51" s="41"/>
      <c r="M51" s="41"/>
      <c r="N51" s="41"/>
      <c r="O51" s="41"/>
      <c r="P51" s="40"/>
    </row>
    <row r="52" spans="2:16">
      <c r="B52" s="40"/>
      <c r="C52" s="459" t="s">
        <v>26</v>
      </c>
      <c r="D52" s="460"/>
      <c r="E52" s="461"/>
      <c r="F52" s="411">
        <v>825790448</v>
      </c>
      <c r="G52" s="411"/>
      <c r="H52" s="411"/>
      <c r="I52" s="411"/>
      <c r="J52" s="411"/>
      <c r="K52" s="412"/>
      <c r="L52" s="41"/>
      <c r="M52" s="41"/>
      <c r="N52" s="41"/>
      <c r="O52" s="41"/>
      <c r="P52" s="40"/>
    </row>
    <row r="53" spans="2:16" ht="13.5" thickBot="1">
      <c r="B53" s="40"/>
      <c r="C53" s="510" t="s">
        <v>27</v>
      </c>
      <c r="D53" s="511"/>
      <c r="E53" s="512"/>
      <c r="F53" s="358" t="s">
        <v>1148</v>
      </c>
      <c r="G53" s="358"/>
      <c r="H53" s="358"/>
      <c r="I53" s="358"/>
      <c r="J53" s="358"/>
      <c r="K53" s="458"/>
      <c r="L53" s="41"/>
      <c r="M53" s="41"/>
      <c r="N53" s="41"/>
      <c r="O53" s="41"/>
      <c r="P53" s="40"/>
    </row>
    <row r="54" spans="2:16">
      <c r="B54" s="40"/>
      <c r="C54" s="480"/>
      <c r="D54" s="480"/>
      <c r="E54" s="480"/>
      <c r="F54" s="480"/>
      <c r="G54" s="480"/>
      <c r="H54" s="480"/>
      <c r="I54" s="480"/>
      <c r="J54" s="480"/>
      <c r="K54" s="480"/>
      <c r="L54" s="41"/>
      <c r="M54" s="41"/>
      <c r="N54" s="41"/>
      <c r="O54" s="41"/>
      <c r="P54" s="40"/>
    </row>
    <row r="55" spans="2:16" ht="13.5" thickBot="1">
      <c r="B55" s="40"/>
      <c r="C55" s="62"/>
      <c r="D55" s="62"/>
      <c r="E55" s="62"/>
      <c r="F55" s="62"/>
      <c r="G55" s="62"/>
      <c r="H55" s="62"/>
      <c r="I55" s="62"/>
      <c r="J55" s="62"/>
      <c r="K55" s="62"/>
      <c r="L55" s="41"/>
      <c r="M55" s="41"/>
      <c r="N55" s="41"/>
      <c r="O55" s="41"/>
      <c r="P55" s="40"/>
    </row>
    <row r="56" spans="2:16" ht="22.5" customHeight="1" thickBot="1">
      <c r="B56" s="40"/>
      <c r="C56" s="349" t="s">
        <v>28</v>
      </c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1"/>
      <c r="P56" s="40"/>
    </row>
    <row r="57" spans="2:16" ht="13.5" customHeight="1" thickBot="1">
      <c r="B57" s="40"/>
      <c r="C57" s="356" t="s">
        <v>29</v>
      </c>
      <c r="D57" s="346" t="s">
        <v>830</v>
      </c>
      <c r="E57" s="347"/>
      <c r="F57" s="348"/>
      <c r="G57" s="346" t="s">
        <v>30</v>
      </c>
      <c r="H57" s="347"/>
      <c r="I57" s="348"/>
      <c r="J57" s="346" t="s">
        <v>31</v>
      </c>
      <c r="K57" s="347"/>
      <c r="L57" s="348"/>
      <c r="M57" s="346" t="s">
        <v>32</v>
      </c>
      <c r="N57" s="347"/>
      <c r="O57" s="348"/>
      <c r="P57" s="40"/>
    </row>
    <row r="58" spans="2:16" ht="18.75" customHeight="1" thickBot="1">
      <c r="B58" s="40"/>
      <c r="C58" s="357"/>
      <c r="D58" s="63" t="s">
        <v>863</v>
      </c>
      <c r="E58" s="52" t="s">
        <v>864</v>
      </c>
      <c r="F58" s="64" t="s">
        <v>865</v>
      </c>
      <c r="G58" s="63" t="s">
        <v>863</v>
      </c>
      <c r="H58" s="52" t="s">
        <v>864</v>
      </c>
      <c r="I58" s="64" t="s">
        <v>865</v>
      </c>
      <c r="J58" s="63" t="s">
        <v>863</v>
      </c>
      <c r="K58" s="52" t="s">
        <v>864</v>
      </c>
      <c r="L58" s="64" t="s">
        <v>865</v>
      </c>
      <c r="M58" s="63" t="s">
        <v>863</v>
      </c>
      <c r="N58" s="52" t="s">
        <v>864</v>
      </c>
      <c r="O58" s="64" t="s">
        <v>865</v>
      </c>
      <c r="P58" s="40"/>
    </row>
    <row r="59" spans="2:16" ht="28.5" customHeight="1">
      <c r="B59" s="40"/>
      <c r="C59" s="65" t="e">
        <f>VLOOKUP(F27,piste,2,0)</f>
        <v>#N/A</v>
      </c>
      <c r="D59" s="66">
        <v>8</v>
      </c>
      <c r="E59" s="58" t="s">
        <v>857</v>
      </c>
      <c r="F59" s="59">
        <v>2015</v>
      </c>
      <c r="G59" s="66">
        <v>8</v>
      </c>
      <c r="H59" s="58" t="s">
        <v>857</v>
      </c>
      <c r="I59" s="59">
        <v>2015</v>
      </c>
      <c r="J59" s="66"/>
      <c r="K59" s="58"/>
      <c r="L59" s="59"/>
      <c r="M59" s="66"/>
      <c r="N59" s="58"/>
      <c r="O59" s="59"/>
      <c r="P59" s="40"/>
    </row>
    <row r="60" spans="2:16" ht="29.25" customHeight="1">
      <c r="B60" s="40"/>
      <c r="C60" s="65" t="e">
        <f>VLOOKUP(F27,piste,3,0)</f>
        <v>#N/A</v>
      </c>
      <c r="D60" s="66">
        <v>9</v>
      </c>
      <c r="E60" s="58" t="s">
        <v>857</v>
      </c>
      <c r="F60" s="59">
        <v>2015</v>
      </c>
      <c r="G60" s="66">
        <v>31</v>
      </c>
      <c r="H60" s="58" t="s">
        <v>861</v>
      </c>
      <c r="I60" s="59">
        <v>2015</v>
      </c>
      <c r="J60" s="66"/>
      <c r="K60" s="58"/>
      <c r="L60" s="59"/>
      <c r="M60" s="66"/>
      <c r="N60" s="58"/>
      <c r="O60" s="59"/>
      <c r="P60" s="40"/>
    </row>
    <row r="61" spans="2:16">
      <c r="B61" s="40"/>
      <c r="C61" s="65" t="e">
        <f>VLOOKUP(F27,piste,4,0)</f>
        <v>#N/A</v>
      </c>
      <c r="D61" s="66">
        <v>2</v>
      </c>
      <c r="E61" s="58" t="s">
        <v>850</v>
      </c>
      <c r="F61" s="59">
        <v>2016</v>
      </c>
      <c r="G61" s="66">
        <v>1</v>
      </c>
      <c r="H61" s="58" t="s">
        <v>851</v>
      </c>
      <c r="I61" s="59">
        <v>2016</v>
      </c>
      <c r="J61" s="66"/>
      <c r="K61" s="58"/>
      <c r="L61" s="59"/>
      <c r="M61" s="66"/>
      <c r="N61" s="58"/>
      <c r="O61" s="59"/>
      <c r="P61" s="40"/>
    </row>
    <row r="62" spans="2:16">
      <c r="B62" s="40"/>
      <c r="C62" s="65" t="e">
        <f>VLOOKUP(F27,piste,5,0)</f>
        <v>#N/A</v>
      </c>
      <c r="D62" s="66"/>
      <c r="E62" s="58"/>
      <c r="F62" s="59"/>
      <c r="G62" s="66"/>
      <c r="H62" s="58"/>
      <c r="I62" s="59"/>
      <c r="J62" s="66"/>
      <c r="K62" s="58"/>
      <c r="L62" s="59"/>
      <c r="M62" s="66"/>
      <c r="N62" s="58"/>
      <c r="O62" s="59"/>
      <c r="P62" s="40"/>
    </row>
    <row r="63" spans="2:16">
      <c r="B63" s="40"/>
      <c r="C63" s="65" t="e">
        <f>VLOOKUP(F27,piste,6,0)</f>
        <v>#N/A</v>
      </c>
      <c r="D63" s="66"/>
      <c r="E63" s="58"/>
      <c r="F63" s="59"/>
      <c r="G63" s="66"/>
      <c r="H63" s="58"/>
      <c r="I63" s="59"/>
      <c r="J63" s="66"/>
      <c r="K63" s="58"/>
      <c r="L63" s="59"/>
      <c r="M63" s="66"/>
      <c r="N63" s="58"/>
      <c r="O63" s="59"/>
      <c r="P63" s="40"/>
    </row>
    <row r="64" spans="2:16">
      <c r="B64" s="40"/>
      <c r="C64" s="65" t="e">
        <f>VLOOKUP(F27,piste,7,0)</f>
        <v>#N/A</v>
      </c>
      <c r="D64" s="66"/>
      <c r="E64" s="58"/>
      <c r="F64" s="59"/>
      <c r="G64" s="66"/>
      <c r="H64" s="58"/>
      <c r="I64" s="59"/>
      <c r="J64" s="66"/>
      <c r="K64" s="58"/>
      <c r="L64" s="59"/>
      <c r="M64" s="66"/>
      <c r="N64" s="58"/>
      <c r="O64" s="59"/>
      <c r="P64" s="40"/>
    </row>
    <row r="65" spans="2:16">
      <c r="B65" s="40"/>
      <c r="C65" s="65" t="e">
        <f>VLOOKUP(F27,piste,8,0)</f>
        <v>#N/A</v>
      </c>
      <c r="D65" s="66"/>
      <c r="E65" s="58"/>
      <c r="F65" s="59"/>
      <c r="G65" s="66"/>
      <c r="H65" s="58"/>
      <c r="I65" s="59"/>
      <c r="J65" s="66"/>
      <c r="K65" s="58"/>
      <c r="L65" s="59"/>
      <c r="M65" s="66"/>
      <c r="N65" s="58"/>
      <c r="O65" s="59"/>
      <c r="P65" s="40"/>
    </row>
    <row r="66" spans="2:16" ht="13.5" thickBot="1">
      <c r="B66" s="40"/>
      <c r="C66" s="67" t="e">
        <f>VLOOKUP(F27,piste,9,0)</f>
        <v>#N/A</v>
      </c>
      <c r="D66" s="68"/>
      <c r="E66" s="60"/>
      <c r="F66" s="61"/>
      <c r="G66" s="68"/>
      <c r="H66" s="60"/>
      <c r="I66" s="61"/>
      <c r="J66" s="68"/>
      <c r="K66" s="60"/>
      <c r="L66" s="61"/>
      <c r="M66" s="68"/>
      <c r="N66" s="60"/>
      <c r="O66" s="61"/>
      <c r="P66" s="40"/>
    </row>
    <row r="67" spans="2:16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0"/>
    </row>
    <row r="68" spans="2:16" ht="19.5" customHeight="1" thickBot="1">
      <c r="B68" s="40"/>
      <c r="C68" s="49"/>
      <c r="D68" s="69"/>
      <c r="E68" s="69"/>
      <c r="F68" s="69"/>
      <c r="G68" s="54"/>
      <c r="H68" s="70"/>
      <c r="I68" s="71"/>
      <c r="J68" s="70"/>
      <c r="K68" s="70"/>
      <c r="L68" s="41"/>
      <c r="M68" s="41"/>
      <c r="N68" s="41"/>
      <c r="O68" s="41"/>
      <c r="P68" s="40"/>
    </row>
    <row r="69" spans="2:16" ht="22.5" customHeight="1" thickBot="1">
      <c r="B69" s="40"/>
      <c r="C69" s="485" t="s">
        <v>983</v>
      </c>
      <c r="D69" s="486"/>
      <c r="E69" s="486"/>
      <c r="F69" s="486"/>
      <c r="G69" s="486"/>
      <c r="H69" s="486"/>
      <c r="I69" s="486"/>
      <c r="J69" s="486"/>
      <c r="K69" s="487"/>
      <c r="L69" s="41"/>
      <c r="M69" s="41"/>
      <c r="N69" s="41"/>
      <c r="O69" s="41"/>
      <c r="P69" s="40"/>
    </row>
    <row r="70" spans="2:16" ht="26.25" thickBot="1">
      <c r="B70" s="40"/>
      <c r="C70" s="346" t="s">
        <v>24</v>
      </c>
      <c r="D70" s="347"/>
      <c r="E70" s="347"/>
      <c r="F70" s="347" t="s">
        <v>866</v>
      </c>
      <c r="G70" s="347"/>
      <c r="H70" s="347"/>
      <c r="I70" s="347" t="s">
        <v>33</v>
      </c>
      <c r="J70" s="347"/>
      <c r="K70" s="72" t="s">
        <v>34</v>
      </c>
      <c r="L70" s="41"/>
      <c r="M70" s="41"/>
      <c r="N70" s="41"/>
      <c r="O70" s="41"/>
      <c r="P70" s="40"/>
    </row>
    <row r="71" spans="2:16" ht="35.25" customHeight="1" thickBot="1">
      <c r="B71" s="40"/>
      <c r="C71" s="484" t="s">
        <v>964</v>
      </c>
      <c r="D71" s="358"/>
      <c r="E71" s="358"/>
      <c r="F71" s="358" t="s">
        <v>1149</v>
      </c>
      <c r="G71" s="358"/>
      <c r="H71" s="358"/>
      <c r="I71" s="354">
        <v>255770.19</v>
      </c>
      <c r="J71" s="354"/>
      <c r="K71" s="73">
        <v>0</v>
      </c>
      <c r="L71" s="41"/>
      <c r="M71" s="41"/>
      <c r="N71" s="41"/>
      <c r="O71" s="41"/>
      <c r="P71" s="40"/>
    </row>
    <row r="72" spans="2:16" ht="22.5" customHeight="1">
      <c r="B72" s="40"/>
      <c r="C72" s="362" t="s">
        <v>35</v>
      </c>
      <c r="D72" s="363"/>
      <c r="E72" s="363"/>
      <c r="F72" s="499" t="s">
        <v>980</v>
      </c>
      <c r="G72" s="500"/>
      <c r="H72" s="501"/>
      <c r="I72" s="500" t="s">
        <v>36</v>
      </c>
      <c r="J72" s="500"/>
      <c r="K72" s="501"/>
      <c r="L72" s="41"/>
      <c r="M72" s="41"/>
      <c r="N72" s="41"/>
      <c r="O72" s="41"/>
      <c r="P72" s="40"/>
    </row>
    <row r="73" spans="2:16" ht="13.5" thickBot="1">
      <c r="B73" s="40"/>
      <c r="C73" s="488"/>
      <c r="D73" s="489"/>
      <c r="E73" s="489"/>
      <c r="F73" s="74" t="s">
        <v>863</v>
      </c>
      <c r="G73" s="75" t="s">
        <v>864</v>
      </c>
      <c r="H73" s="76" t="s">
        <v>865</v>
      </c>
      <c r="I73" s="75" t="s">
        <v>863</v>
      </c>
      <c r="J73" s="75" t="s">
        <v>864</v>
      </c>
      <c r="K73" s="76" t="s">
        <v>865</v>
      </c>
      <c r="L73" s="41"/>
      <c r="M73" s="41"/>
      <c r="N73" s="41"/>
      <c r="O73" s="41"/>
      <c r="P73" s="40"/>
    </row>
    <row r="74" spans="2:16" ht="25.5" customHeight="1">
      <c r="B74" s="40"/>
      <c r="C74" s="352" t="str">
        <f>VLOOKUP($C$71,proced,2,0)</f>
        <v>Pubblicazione Bando</v>
      </c>
      <c r="D74" s="353"/>
      <c r="E74" s="353"/>
      <c r="F74" s="66">
        <v>20</v>
      </c>
      <c r="G74" s="58" t="s">
        <v>852</v>
      </c>
      <c r="H74" s="59">
        <v>2015</v>
      </c>
      <c r="I74" s="66"/>
      <c r="J74" s="58"/>
      <c r="K74" s="59"/>
      <c r="L74" s="41"/>
      <c r="M74" s="41"/>
      <c r="N74" s="41"/>
      <c r="O74" s="41"/>
      <c r="P74" s="40"/>
    </row>
    <row r="75" spans="2:16" ht="22.5" customHeight="1">
      <c r="B75" s="40"/>
      <c r="C75" s="352" t="str">
        <f>VLOOKUP($C$71,proced,3,0)</f>
        <v>Acquisizione Offerte</v>
      </c>
      <c r="D75" s="353"/>
      <c r="E75" s="353"/>
      <c r="F75" s="66">
        <v>2</v>
      </c>
      <c r="G75" s="58" t="s">
        <v>854</v>
      </c>
      <c r="H75" s="59">
        <v>2015</v>
      </c>
      <c r="I75" s="66"/>
      <c r="J75" s="58"/>
      <c r="K75" s="59"/>
      <c r="L75" s="41"/>
      <c r="M75" s="41"/>
      <c r="N75" s="41"/>
      <c r="O75" s="41"/>
      <c r="P75" s="40"/>
    </row>
    <row r="76" spans="2:16" ht="22.5" customHeight="1">
      <c r="B76" s="40"/>
      <c r="C76" s="352" t="str">
        <f>VLOOKUP($C$71,proced,4,0)</f>
        <v>Aggiudicazione Provvisoria</v>
      </c>
      <c r="D76" s="353"/>
      <c r="E76" s="353"/>
      <c r="F76" s="66">
        <v>10</v>
      </c>
      <c r="G76" s="58" t="s">
        <v>854</v>
      </c>
      <c r="H76" s="59">
        <v>2015</v>
      </c>
      <c r="I76" s="66"/>
      <c r="J76" s="58"/>
      <c r="K76" s="59"/>
      <c r="L76" s="41"/>
      <c r="M76" s="41"/>
      <c r="N76" s="41"/>
      <c r="O76" s="41"/>
      <c r="P76" s="40"/>
    </row>
    <row r="77" spans="2:16" ht="22.5" customHeight="1">
      <c r="B77" s="40"/>
      <c r="C77" s="352" t="str">
        <f>VLOOKUP($C$71,proced,5,0)</f>
        <v>Aggiudicazione Definitiva</v>
      </c>
      <c r="D77" s="353"/>
      <c r="E77" s="353"/>
      <c r="F77" s="66">
        <v>20</v>
      </c>
      <c r="G77" s="58" t="s">
        <v>855</v>
      </c>
      <c r="H77" s="59">
        <v>2015</v>
      </c>
      <c r="I77" s="66"/>
      <c r="J77" s="58"/>
      <c r="K77" s="59"/>
      <c r="L77" s="41"/>
      <c r="M77" s="41"/>
      <c r="N77" s="41"/>
      <c r="O77" s="41"/>
      <c r="P77" s="40"/>
    </row>
    <row r="78" spans="2:16" ht="22.5" customHeight="1">
      <c r="B78" s="40"/>
      <c r="C78" s="352" t="str">
        <f>VLOOKUP($C$71,proced,6,0)</f>
        <v>Stipula Contratto</v>
      </c>
      <c r="D78" s="353"/>
      <c r="E78" s="353"/>
      <c r="F78" s="66">
        <v>8</v>
      </c>
      <c r="G78" s="58" t="s">
        <v>857</v>
      </c>
      <c r="H78" s="59">
        <v>2015</v>
      </c>
      <c r="I78" s="66"/>
      <c r="J78" s="58"/>
      <c r="K78" s="59"/>
      <c r="L78" s="41"/>
      <c r="M78" s="41"/>
      <c r="N78" s="41"/>
      <c r="O78" s="41"/>
      <c r="P78" s="40"/>
    </row>
    <row r="79" spans="2:16" ht="22.5" customHeight="1">
      <c r="B79" s="40"/>
      <c r="C79" s="352" t="str">
        <f>VLOOKUP($C$71,proced,7,0)</f>
        <v>Non pertinente</v>
      </c>
      <c r="D79" s="353"/>
      <c r="E79" s="353"/>
      <c r="F79" s="66"/>
      <c r="G79" s="58"/>
      <c r="H79" s="59"/>
      <c r="I79" s="66"/>
      <c r="J79" s="58"/>
      <c r="K79" s="59"/>
      <c r="L79" s="41"/>
      <c r="M79" s="41"/>
      <c r="N79" s="41"/>
      <c r="O79" s="41"/>
      <c r="P79" s="40"/>
    </row>
    <row r="80" spans="2:16" ht="22.5" customHeight="1" thickBot="1">
      <c r="B80" s="40"/>
      <c r="C80" s="471" t="str">
        <f>VLOOKUP($C$71,proced,8,0)</f>
        <v>Non pertinente</v>
      </c>
      <c r="D80" s="472"/>
      <c r="E80" s="472"/>
      <c r="F80" s="68"/>
      <c r="G80" s="60"/>
      <c r="H80" s="61"/>
      <c r="I80" s="68"/>
      <c r="J80" s="60"/>
      <c r="K80" s="61"/>
      <c r="L80" s="41"/>
      <c r="M80" s="41"/>
      <c r="N80" s="41"/>
      <c r="O80" s="41"/>
      <c r="P80" s="40"/>
    </row>
    <row r="81" spans="2:16" ht="22.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0"/>
    </row>
    <row r="82" spans="2:16" ht="19.5" customHeight="1" thickBot="1">
      <c r="B82" s="40"/>
      <c r="C82" s="41"/>
      <c r="D82" s="41"/>
      <c r="E82" s="41"/>
      <c r="F82" s="355"/>
      <c r="G82" s="355"/>
      <c r="H82" s="77"/>
      <c r="I82" s="41"/>
      <c r="J82" s="41"/>
      <c r="K82" s="41"/>
      <c r="L82" s="41"/>
      <c r="M82" s="41"/>
      <c r="N82" s="41"/>
      <c r="O82" s="41"/>
      <c r="P82" s="40"/>
    </row>
    <row r="83" spans="2:16" ht="22.5" customHeight="1" thickBot="1">
      <c r="B83" s="40"/>
      <c r="C83" s="481" t="s">
        <v>42</v>
      </c>
      <c r="D83" s="482"/>
      <c r="E83" s="482"/>
      <c r="F83" s="482"/>
      <c r="G83" s="482"/>
      <c r="H83" s="482"/>
      <c r="I83" s="482"/>
      <c r="J83" s="482"/>
      <c r="K83" s="483"/>
      <c r="L83" s="41"/>
      <c r="M83" s="41"/>
      <c r="N83" s="41"/>
      <c r="O83" s="41"/>
      <c r="P83" s="40"/>
    </row>
    <row r="84" spans="2:16" ht="13.5" thickBot="1">
      <c r="B84" s="40"/>
      <c r="C84" s="362" t="s">
        <v>43</v>
      </c>
      <c r="D84" s="363"/>
      <c r="E84" s="364"/>
      <c r="F84" s="500" t="s">
        <v>44</v>
      </c>
      <c r="G84" s="500"/>
      <c r="H84" s="500"/>
      <c r="I84" s="501"/>
      <c r="J84" s="365">
        <v>255770.19</v>
      </c>
      <c r="K84" s="366"/>
      <c r="L84" s="41"/>
      <c r="M84" s="41"/>
      <c r="N84" s="41"/>
      <c r="O84" s="41"/>
      <c r="P84" s="40"/>
    </row>
    <row r="85" spans="2:16" ht="13.5" thickBot="1">
      <c r="B85" s="40"/>
      <c r="C85" s="359" t="s">
        <v>45</v>
      </c>
      <c r="D85" s="360"/>
      <c r="E85" s="361"/>
      <c r="F85" s="347" t="s">
        <v>46</v>
      </c>
      <c r="G85" s="348"/>
      <c r="H85" s="346" t="s">
        <v>47</v>
      </c>
      <c r="I85" s="348"/>
      <c r="J85" s="347" t="s">
        <v>867</v>
      </c>
      <c r="K85" s="348"/>
      <c r="L85" s="41"/>
      <c r="M85" s="41"/>
      <c r="N85" s="41"/>
      <c r="O85" s="41"/>
      <c r="P85" s="40"/>
    </row>
    <row r="86" spans="2:16" ht="21.75" customHeight="1">
      <c r="B86" s="40"/>
      <c r="C86" s="343">
        <v>2015</v>
      </c>
      <c r="D86" s="344"/>
      <c r="E86" s="345"/>
      <c r="F86" s="340">
        <v>200000</v>
      </c>
      <c r="G86" s="341"/>
      <c r="H86" s="342">
        <v>0</v>
      </c>
      <c r="I86" s="341"/>
      <c r="J86" s="340">
        <v>200000</v>
      </c>
      <c r="K86" s="341"/>
      <c r="L86" s="41"/>
      <c r="M86" s="41"/>
      <c r="N86" s="41"/>
      <c r="O86" s="41"/>
      <c r="P86" s="40"/>
    </row>
    <row r="87" spans="2:16" ht="21.75" customHeight="1">
      <c r="B87" s="40"/>
      <c r="C87" s="343">
        <v>2016</v>
      </c>
      <c r="D87" s="344"/>
      <c r="E87" s="345"/>
      <c r="F87" s="340">
        <v>55770.19</v>
      </c>
      <c r="G87" s="341"/>
      <c r="H87" s="342">
        <v>0</v>
      </c>
      <c r="I87" s="341"/>
      <c r="J87" s="340">
        <v>55770.19</v>
      </c>
      <c r="K87" s="341"/>
      <c r="L87" s="41"/>
      <c r="M87" s="41"/>
      <c r="N87" s="41"/>
      <c r="O87" s="41"/>
      <c r="P87" s="40"/>
    </row>
    <row r="88" spans="2:16" ht="21.75" customHeight="1">
      <c r="B88" s="40"/>
      <c r="C88" s="343"/>
      <c r="D88" s="344"/>
      <c r="E88" s="345"/>
      <c r="F88" s="340">
        <v>0</v>
      </c>
      <c r="G88" s="341"/>
      <c r="H88" s="342">
        <v>0</v>
      </c>
      <c r="I88" s="341"/>
      <c r="J88" s="340"/>
      <c r="K88" s="341"/>
      <c r="L88" s="41"/>
      <c r="M88" s="41"/>
      <c r="N88" s="41"/>
      <c r="O88" s="41"/>
      <c r="P88" s="40"/>
    </row>
    <row r="89" spans="2:16" ht="21.75" customHeight="1">
      <c r="B89" s="40"/>
      <c r="C89" s="343"/>
      <c r="D89" s="344"/>
      <c r="E89" s="345"/>
      <c r="F89" s="340">
        <f t="shared" ref="F89:F94" si="0">H89+J89</f>
        <v>0</v>
      </c>
      <c r="G89" s="341"/>
      <c r="H89" s="342">
        <v>0</v>
      </c>
      <c r="I89" s="341"/>
      <c r="J89" s="340">
        <v>0</v>
      </c>
      <c r="K89" s="341"/>
      <c r="L89" s="41"/>
      <c r="M89" s="41"/>
      <c r="N89" s="41"/>
      <c r="O89" s="41"/>
      <c r="P89" s="40"/>
    </row>
    <row r="90" spans="2:16" ht="21.75" customHeight="1">
      <c r="B90" s="40"/>
      <c r="C90" s="343"/>
      <c r="D90" s="344"/>
      <c r="E90" s="345"/>
      <c r="F90" s="340">
        <f t="shared" si="0"/>
        <v>0</v>
      </c>
      <c r="G90" s="341"/>
      <c r="H90" s="342">
        <v>0</v>
      </c>
      <c r="I90" s="341"/>
      <c r="J90" s="340">
        <v>0</v>
      </c>
      <c r="K90" s="341"/>
      <c r="L90" s="41"/>
      <c r="M90" s="41"/>
      <c r="N90" s="41"/>
      <c r="O90" s="41"/>
      <c r="P90" s="40"/>
    </row>
    <row r="91" spans="2:16" ht="21.75" customHeight="1">
      <c r="B91" s="40"/>
      <c r="C91" s="343"/>
      <c r="D91" s="344"/>
      <c r="E91" s="345"/>
      <c r="F91" s="340">
        <f t="shared" si="0"/>
        <v>0</v>
      </c>
      <c r="G91" s="341"/>
      <c r="H91" s="342">
        <v>0</v>
      </c>
      <c r="I91" s="341"/>
      <c r="J91" s="340">
        <v>0</v>
      </c>
      <c r="K91" s="341"/>
      <c r="L91" s="41"/>
      <c r="M91" s="41"/>
      <c r="N91" s="41"/>
      <c r="O91" s="41"/>
      <c r="P91" s="40"/>
    </row>
    <row r="92" spans="2:16" ht="21.75" customHeight="1">
      <c r="B92" s="40"/>
      <c r="C92" s="343"/>
      <c r="D92" s="344"/>
      <c r="E92" s="345"/>
      <c r="F92" s="340">
        <f t="shared" si="0"/>
        <v>0</v>
      </c>
      <c r="G92" s="341"/>
      <c r="H92" s="342">
        <v>0</v>
      </c>
      <c r="I92" s="341"/>
      <c r="J92" s="340">
        <v>0</v>
      </c>
      <c r="K92" s="341"/>
      <c r="L92" s="41"/>
      <c r="M92" s="41"/>
      <c r="N92" s="41"/>
      <c r="O92" s="41"/>
      <c r="P92" s="40"/>
    </row>
    <row r="93" spans="2:16" ht="21.75" customHeight="1">
      <c r="B93" s="40"/>
      <c r="C93" s="343"/>
      <c r="D93" s="344"/>
      <c r="E93" s="345"/>
      <c r="F93" s="340">
        <f t="shared" si="0"/>
        <v>0</v>
      </c>
      <c r="G93" s="341"/>
      <c r="H93" s="342">
        <v>0</v>
      </c>
      <c r="I93" s="341"/>
      <c r="J93" s="340">
        <v>0</v>
      </c>
      <c r="K93" s="341"/>
      <c r="L93" s="41"/>
      <c r="M93" s="41"/>
      <c r="N93" s="41"/>
      <c r="O93" s="41"/>
      <c r="P93" s="40"/>
    </row>
    <row r="94" spans="2:16" ht="21.75" customHeight="1" thickBot="1">
      <c r="B94" s="40"/>
      <c r="C94" s="438"/>
      <c r="D94" s="439"/>
      <c r="E94" s="440"/>
      <c r="F94" s="441">
        <f t="shared" si="0"/>
        <v>0</v>
      </c>
      <c r="G94" s="372"/>
      <c r="H94" s="371">
        <v>0</v>
      </c>
      <c r="I94" s="372"/>
      <c r="J94" s="340">
        <v>0</v>
      </c>
      <c r="K94" s="341"/>
      <c r="L94" s="41"/>
      <c r="M94" s="41"/>
      <c r="N94" s="41"/>
      <c r="O94" s="41"/>
      <c r="P94" s="40"/>
    </row>
    <row r="95" spans="2:16" ht="39.75" customHeight="1" thickBot="1">
      <c r="B95" s="40"/>
      <c r="C95" s="442" t="s">
        <v>48</v>
      </c>
      <c r="D95" s="443"/>
      <c r="E95" s="444"/>
      <c r="F95" s="445">
        <f>SUM(F86:G94)</f>
        <v>255770.19</v>
      </c>
      <c r="G95" s="446"/>
      <c r="H95" s="445">
        <f>SUM(H86:I94)</f>
        <v>0</v>
      </c>
      <c r="I95" s="446"/>
      <c r="J95" s="447">
        <f>SUM(J86:K94)</f>
        <v>255770.19</v>
      </c>
      <c r="K95" s="448"/>
      <c r="L95" s="41"/>
      <c r="M95" s="41"/>
      <c r="N95" s="41"/>
      <c r="O95" s="41"/>
      <c r="P95" s="40"/>
    </row>
    <row r="96" spans="2:16" ht="30.75" customHeight="1"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0"/>
    </row>
    <row r="97" spans="2:16" ht="13.5" thickBot="1">
      <c r="B97" s="40"/>
      <c r="C97" s="41"/>
      <c r="D97" s="41"/>
      <c r="E97" s="41"/>
      <c r="F97" s="456"/>
      <c r="G97" s="456"/>
      <c r="H97" s="78"/>
      <c r="I97" s="79"/>
      <c r="J97" s="449"/>
      <c r="K97" s="449"/>
      <c r="L97" s="41"/>
      <c r="M97" s="41"/>
      <c r="N97" s="41"/>
      <c r="O97" s="41"/>
      <c r="P97" s="40"/>
    </row>
    <row r="98" spans="2:16" ht="22.5" customHeight="1" thickBot="1">
      <c r="B98" s="40"/>
      <c r="C98" s="349" t="s">
        <v>49</v>
      </c>
      <c r="D98" s="350"/>
      <c r="E98" s="350"/>
      <c r="F98" s="350"/>
      <c r="G98" s="350"/>
      <c r="H98" s="350"/>
      <c r="I98" s="350"/>
      <c r="J98" s="350"/>
      <c r="K98" s="351"/>
      <c r="L98" s="41"/>
      <c r="M98" s="41"/>
      <c r="N98" s="41"/>
      <c r="O98" s="41"/>
      <c r="P98" s="40"/>
    </row>
    <row r="99" spans="2:16" ht="39" thickBot="1">
      <c r="B99" s="40"/>
      <c r="C99" s="346" t="s">
        <v>1078</v>
      </c>
      <c r="D99" s="348"/>
      <c r="E99" s="52" t="s">
        <v>869</v>
      </c>
      <c r="F99" s="52" t="s">
        <v>870</v>
      </c>
      <c r="G99" s="52" t="s">
        <v>871</v>
      </c>
      <c r="H99" s="52" t="s">
        <v>50</v>
      </c>
      <c r="I99" s="52" t="s">
        <v>51</v>
      </c>
      <c r="J99" s="52" t="s">
        <v>52</v>
      </c>
      <c r="K99" s="64" t="s">
        <v>53</v>
      </c>
      <c r="L99" s="41"/>
      <c r="M99" s="41"/>
      <c r="N99" s="41"/>
      <c r="O99" s="41"/>
      <c r="P99" s="40"/>
    </row>
    <row r="100" spans="2:16" ht="38.25" customHeight="1">
      <c r="B100" s="40"/>
      <c r="C100" s="451">
        <v>766</v>
      </c>
      <c r="D100" s="452"/>
      <c r="E100" s="94" t="str">
        <f>VLOOKUP(C100,fisici,2,0)</f>
        <v>Giornate/uomo necessarie alla messa in opera</v>
      </c>
      <c r="F100" s="94" t="str">
        <f>VLOOKUP(C100,fisici,3,0)</f>
        <v>N</v>
      </c>
      <c r="G100" s="94" t="str">
        <f>VLOOKUP(C100,fisici,4,0)</f>
        <v>NUMERO</v>
      </c>
      <c r="H100" s="58">
        <v>20</v>
      </c>
      <c r="I100" s="58"/>
      <c r="J100" s="80"/>
      <c r="K100" s="81"/>
      <c r="L100" s="41"/>
      <c r="M100" s="41"/>
      <c r="N100" s="41"/>
      <c r="O100" s="41"/>
      <c r="P100" s="40"/>
    </row>
    <row r="101" spans="2:16" ht="35.25" customHeight="1">
      <c r="B101" s="40"/>
      <c r="C101" s="451">
        <v>794</v>
      </c>
      <c r="D101" s="452"/>
      <c r="E101" s="94" t="str">
        <f>VLOOKUP(C101,fisici,2,0)</f>
        <v>Unità di beni acquistati</v>
      </c>
      <c r="F101" s="94" t="str">
        <f>VLOOKUP(C101,fisici,3,0)</f>
        <v>N</v>
      </c>
      <c r="G101" s="94" t="str">
        <f>VLOOKUP(C101,fisici,4,0)</f>
        <v>NUMERO</v>
      </c>
      <c r="H101" s="58">
        <v>3</v>
      </c>
      <c r="I101" s="58"/>
      <c r="J101" s="80"/>
      <c r="K101" s="81"/>
      <c r="L101" s="41"/>
      <c r="M101" s="41"/>
      <c r="N101" s="41"/>
      <c r="O101" s="41"/>
      <c r="P101" s="40"/>
    </row>
    <row r="102" spans="2:16" ht="51.75" customHeight="1" thickBot="1">
      <c r="B102" s="40"/>
      <c r="C102" s="376">
        <v>804</v>
      </c>
      <c r="D102" s="377"/>
      <c r="E102" s="95" t="str">
        <f>VLOOKUP(C102,fisici,2,0)</f>
        <v>Riduzione nei consumi energetici</v>
      </c>
      <c r="F102" s="95" t="str">
        <f>VLOOKUP(C102,fisici,3,0)</f>
        <v>TEP</v>
      </c>
      <c r="G102" s="95" t="str">
        <f>VLOOKUP(C102,fisici,4,0)</f>
        <v>TONNELLATE EQUIV. DI PETROLIO</v>
      </c>
      <c r="H102" s="60" t="s">
        <v>1150</v>
      </c>
      <c r="I102" s="60"/>
      <c r="J102" s="82"/>
      <c r="K102" s="83"/>
      <c r="L102" s="41"/>
      <c r="M102" s="41"/>
      <c r="N102" s="41"/>
      <c r="O102" s="41"/>
      <c r="P102" s="40"/>
    </row>
    <row r="103" spans="2:16" ht="15.6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0"/>
    </row>
    <row r="104" spans="2:16" ht="12.75" customHeight="1" thickBot="1">
      <c r="B104" s="40"/>
      <c r="C104" s="84"/>
      <c r="D104" s="84"/>
      <c r="E104" s="84"/>
      <c r="F104" s="84"/>
      <c r="G104" s="41"/>
      <c r="H104" s="41"/>
      <c r="I104" s="70"/>
      <c r="J104" s="70"/>
      <c r="K104" s="70"/>
      <c r="L104" s="41"/>
      <c r="M104" s="41"/>
      <c r="N104" s="41"/>
      <c r="O104" s="41"/>
      <c r="P104" s="40"/>
    </row>
    <row r="105" spans="2:16" ht="22.5" customHeight="1" thickBot="1">
      <c r="B105" s="40"/>
      <c r="C105" s="453" t="s">
        <v>1021</v>
      </c>
      <c r="D105" s="454"/>
      <c r="E105" s="454"/>
      <c r="F105" s="454"/>
      <c r="G105" s="454"/>
      <c r="H105" s="454"/>
      <c r="I105" s="454"/>
      <c r="J105" s="454"/>
      <c r="K105" s="455"/>
      <c r="L105" s="41"/>
      <c r="M105" s="41"/>
      <c r="N105" s="41"/>
      <c r="O105" s="41"/>
      <c r="P105" s="40"/>
    </row>
    <row r="106" spans="2:16" ht="21.75" customHeight="1" thickBot="1">
      <c r="B106" s="40"/>
      <c r="C106" s="359" t="s">
        <v>957</v>
      </c>
      <c r="D106" s="360"/>
      <c r="E106" s="360"/>
      <c r="F106" s="85" t="s">
        <v>45</v>
      </c>
      <c r="G106" s="450" t="s">
        <v>939</v>
      </c>
      <c r="H106" s="450"/>
      <c r="I106" s="347" t="s">
        <v>55</v>
      </c>
      <c r="J106" s="347"/>
      <c r="K106" s="64" t="s">
        <v>56</v>
      </c>
      <c r="L106" s="41"/>
      <c r="M106" s="41"/>
      <c r="N106" s="41"/>
      <c r="O106" s="41"/>
      <c r="P106" s="40"/>
    </row>
    <row r="107" spans="2:16" ht="21.75" customHeight="1">
      <c r="B107" s="40"/>
      <c r="C107" s="513" t="s">
        <v>1028</v>
      </c>
      <c r="D107" s="514"/>
      <c r="E107" s="514"/>
      <c r="F107" s="80">
        <v>2015</v>
      </c>
      <c r="G107" s="375">
        <v>255770.19</v>
      </c>
      <c r="H107" s="375"/>
      <c r="I107" s="370">
        <v>255770.19</v>
      </c>
      <c r="J107" s="370"/>
      <c r="K107" s="86"/>
      <c r="L107" s="41"/>
      <c r="M107" s="41"/>
      <c r="N107" s="41"/>
      <c r="O107" s="41"/>
      <c r="P107" s="40"/>
    </row>
    <row r="108" spans="2:16" ht="21.75" customHeight="1">
      <c r="B108" s="40"/>
      <c r="C108" s="436"/>
      <c r="D108" s="437"/>
      <c r="E108" s="437"/>
      <c r="F108" s="80"/>
      <c r="G108" s="370">
        <v>0</v>
      </c>
      <c r="H108" s="370"/>
      <c r="I108" s="370">
        <v>0</v>
      </c>
      <c r="J108" s="370"/>
      <c r="K108" s="86"/>
      <c r="L108" s="41"/>
      <c r="M108" s="41"/>
      <c r="N108" s="41"/>
      <c r="O108" s="41"/>
      <c r="P108" s="40"/>
    </row>
    <row r="109" spans="2:16" ht="21.75" customHeight="1">
      <c r="B109" s="40"/>
      <c r="C109" s="436"/>
      <c r="D109" s="437"/>
      <c r="E109" s="437"/>
      <c r="F109" s="80"/>
      <c r="G109" s="370">
        <v>0</v>
      </c>
      <c r="H109" s="370"/>
      <c r="I109" s="370">
        <v>0</v>
      </c>
      <c r="J109" s="370"/>
      <c r="K109" s="86"/>
      <c r="L109" s="41"/>
      <c r="M109" s="41"/>
      <c r="N109" s="41"/>
      <c r="O109" s="41"/>
      <c r="P109" s="40"/>
    </row>
    <row r="110" spans="2:16" ht="21.75" customHeight="1">
      <c r="B110" s="40"/>
      <c r="C110" s="436"/>
      <c r="D110" s="437"/>
      <c r="E110" s="437"/>
      <c r="F110" s="80"/>
      <c r="G110" s="370">
        <v>0</v>
      </c>
      <c r="H110" s="370"/>
      <c r="I110" s="370">
        <v>0</v>
      </c>
      <c r="J110" s="370"/>
      <c r="K110" s="86"/>
      <c r="L110" s="41"/>
      <c r="M110" s="41"/>
      <c r="N110" s="41"/>
      <c r="O110" s="41"/>
      <c r="P110" s="40"/>
    </row>
    <row r="111" spans="2:16" ht="21.75" customHeight="1" thickBot="1">
      <c r="B111" s="40"/>
      <c r="C111" s="436"/>
      <c r="D111" s="437"/>
      <c r="E111" s="437"/>
      <c r="F111" s="80"/>
      <c r="G111" s="370">
        <v>0</v>
      </c>
      <c r="H111" s="370"/>
      <c r="I111" s="370">
        <v>0</v>
      </c>
      <c r="J111" s="370"/>
      <c r="K111" s="86"/>
      <c r="L111" s="41"/>
      <c r="M111" s="41"/>
      <c r="N111" s="41"/>
      <c r="O111" s="41"/>
      <c r="P111" s="40"/>
    </row>
    <row r="112" spans="2:16" ht="17.25" customHeight="1" thickBot="1">
      <c r="B112" s="40"/>
      <c r="C112" s="373" t="s">
        <v>64</v>
      </c>
      <c r="D112" s="374"/>
      <c r="E112" s="374"/>
      <c r="F112" s="87"/>
      <c r="G112" s="457">
        <f>SUM(G107:H111)</f>
        <v>255770.19</v>
      </c>
      <c r="H112" s="457"/>
      <c r="I112" s="457">
        <f>SUM(I107:J111)</f>
        <v>255770.19</v>
      </c>
      <c r="J112" s="457"/>
      <c r="K112" s="88"/>
      <c r="L112" s="41"/>
      <c r="M112" s="41"/>
      <c r="N112" s="41"/>
      <c r="O112" s="41"/>
      <c r="P112" s="40"/>
    </row>
    <row r="113" spans="2:18" ht="19.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0"/>
    </row>
    <row r="114" spans="2:18" ht="19.5" customHeight="1" thickBot="1">
      <c r="B114" s="40"/>
      <c r="C114" s="41"/>
      <c r="D114" s="41"/>
      <c r="E114" s="41"/>
      <c r="F114" s="41"/>
      <c r="G114" s="449"/>
      <c r="H114" s="449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2:18" ht="22.5" customHeight="1" thickBot="1">
      <c r="B115" s="40"/>
      <c r="C115" s="349" t="s">
        <v>57</v>
      </c>
      <c r="D115" s="350"/>
      <c r="E115" s="350"/>
      <c r="F115" s="350"/>
      <c r="G115" s="350"/>
      <c r="H115" s="350"/>
      <c r="I115" s="350"/>
      <c r="J115" s="350"/>
      <c r="K115" s="351"/>
      <c r="L115" s="41"/>
      <c r="M115" s="41"/>
      <c r="N115" s="41"/>
      <c r="O115" s="41"/>
      <c r="P115" s="41"/>
      <c r="Q115" s="41"/>
      <c r="R115" s="41"/>
    </row>
    <row r="116" spans="2:18" ht="27.75" customHeight="1" thickBot="1">
      <c r="B116" s="40"/>
      <c r="C116" s="359" t="s">
        <v>58</v>
      </c>
      <c r="D116" s="360"/>
      <c r="E116" s="361"/>
      <c r="F116" s="346" t="s">
        <v>59</v>
      </c>
      <c r="G116" s="347"/>
      <c r="H116" s="348"/>
      <c r="I116" s="346" t="s">
        <v>60</v>
      </c>
      <c r="J116" s="347"/>
      <c r="K116" s="348"/>
      <c r="L116" s="41"/>
      <c r="M116" s="41"/>
      <c r="N116" s="41"/>
      <c r="O116" s="41"/>
      <c r="P116" s="41"/>
      <c r="Q116" s="41"/>
      <c r="R116" s="41"/>
    </row>
    <row r="117" spans="2:18" ht="21.75" customHeight="1">
      <c r="B117" s="40"/>
      <c r="C117" s="367" t="e">
        <f>VLOOKUP($F$27,vocispesa,2,0)</f>
        <v>#N/A</v>
      </c>
      <c r="D117" s="368"/>
      <c r="E117" s="369"/>
      <c r="F117" s="342">
        <v>5200</v>
      </c>
      <c r="G117" s="340"/>
      <c r="H117" s="341"/>
      <c r="I117" s="342">
        <v>0</v>
      </c>
      <c r="J117" s="340"/>
      <c r="K117" s="341"/>
      <c r="L117" s="41"/>
      <c r="M117" s="41"/>
      <c r="N117" s="41"/>
      <c r="O117" s="41"/>
      <c r="P117" s="41"/>
      <c r="Q117" s="41"/>
      <c r="R117" s="41"/>
    </row>
    <row r="118" spans="2:18" ht="21.75" customHeight="1">
      <c r="B118" s="40"/>
      <c r="C118" s="367" t="e">
        <f>VLOOKUP($F$27,vocispesa,3,0)</f>
        <v>#N/A</v>
      </c>
      <c r="D118" s="368"/>
      <c r="E118" s="369"/>
      <c r="F118" s="342">
        <v>204936.5</v>
      </c>
      <c r="G118" s="340"/>
      <c r="H118" s="341"/>
      <c r="I118" s="342">
        <v>0</v>
      </c>
      <c r="J118" s="340"/>
      <c r="K118" s="341"/>
      <c r="L118" s="41"/>
      <c r="M118" s="41"/>
      <c r="N118" s="41"/>
      <c r="O118" s="41"/>
      <c r="P118" s="41"/>
      <c r="Q118" s="41"/>
      <c r="R118" s="41"/>
    </row>
    <row r="119" spans="2:18" ht="21.75" customHeight="1">
      <c r="B119" s="40"/>
      <c r="C119" s="367" t="e">
        <f>VLOOKUP($F$27,vocispesa,4,0)</f>
        <v>#N/A</v>
      </c>
      <c r="D119" s="368"/>
      <c r="E119" s="369"/>
      <c r="F119" s="342">
        <v>0</v>
      </c>
      <c r="G119" s="340"/>
      <c r="H119" s="341"/>
      <c r="I119" s="342">
        <v>0</v>
      </c>
      <c r="J119" s="340"/>
      <c r="K119" s="341"/>
      <c r="L119" s="41"/>
      <c r="M119" s="41"/>
      <c r="N119" s="41"/>
      <c r="O119" s="41"/>
      <c r="P119" s="41"/>
      <c r="Q119" s="41"/>
      <c r="R119" s="41"/>
    </row>
    <row r="120" spans="2:18" ht="21.75" customHeight="1">
      <c r="B120" s="40"/>
      <c r="C120" s="367" t="e">
        <f>VLOOKUP($F$27,vocispesa,5,0)</f>
        <v>#N/A</v>
      </c>
      <c r="D120" s="368"/>
      <c r="E120" s="369"/>
      <c r="F120" s="342">
        <v>0</v>
      </c>
      <c r="G120" s="340"/>
      <c r="H120" s="341"/>
      <c r="I120" s="342">
        <v>0</v>
      </c>
      <c r="J120" s="340"/>
      <c r="K120" s="341"/>
      <c r="L120" s="41"/>
      <c r="M120" s="41"/>
      <c r="N120" s="41"/>
      <c r="O120" s="41"/>
      <c r="P120" s="41"/>
      <c r="Q120" s="41"/>
      <c r="R120" s="41"/>
    </row>
    <row r="121" spans="2:18" ht="21.75" customHeight="1">
      <c r="B121" s="40"/>
      <c r="C121" s="367" t="e">
        <f>VLOOKUP($F$27,vocispesa,6,0)</f>
        <v>#N/A</v>
      </c>
      <c r="D121" s="368"/>
      <c r="E121" s="369"/>
      <c r="F121" s="342">
        <v>547.66</v>
      </c>
      <c r="G121" s="340"/>
      <c r="H121" s="341"/>
      <c r="I121" s="342">
        <v>0</v>
      </c>
      <c r="J121" s="340"/>
      <c r="K121" s="341"/>
      <c r="L121" s="41"/>
      <c r="M121" s="41"/>
      <c r="N121" s="41"/>
      <c r="O121" s="41"/>
      <c r="P121" s="41"/>
      <c r="Q121" s="41"/>
      <c r="R121" s="41"/>
    </row>
    <row r="122" spans="2:18" ht="21.75" customHeight="1">
      <c r="B122" s="40"/>
      <c r="C122" s="367" t="e">
        <f>VLOOKUP($F$27,vocispesa,7,0)</f>
        <v>#N/A</v>
      </c>
      <c r="D122" s="368"/>
      <c r="E122" s="369"/>
      <c r="F122" s="342">
        <v>0</v>
      </c>
      <c r="G122" s="340"/>
      <c r="H122" s="341"/>
      <c r="I122" s="342">
        <v>0</v>
      </c>
      <c r="J122" s="340"/>
      <c r="K122" s="341"/>
      <c r="L122" s="41"/>
      <c r="M122" s="41"/>
      <c r="N122" s="41"/>
      <c r="O122" s="41"/>
      <c r="P122" s="41"/>
      <c r="Q122" s="41"/>
      <c r="R122" s="41"/>
    </row>
    <row r="123" spans="2:18" ht="21.75" customHeight="1">
      <c r="B123" s="40"/>
      <c r="C123" s="367" t="e">
        <f>VLOOKUP($F$27,vocispesa,8,0)</f>
        <v>#N/A</v>
      </c>
      <c r="D123" s="368"/>
      <c r="E123" s="369"/>
      <c r="F123" s="342">
        <v>0</v>
      </c>
      <c r="G123" s="340"/>
      <c r="H123" s="341"/>
      <c r="I123" s="342">
        <v>0</v>
      </c>
      <c r="J123" s="340"/>
      <c r="K123" s="341"/>
      <c r="L123" s="41"/>
      <c r="M123" s="41"/>
      <c r="N123" s="41"/>
      <c r="O123" s="41"/>
      <c r="P123" s="41"/>
      <c r="Q123" s="41"/>
      <c r="R123" s="41"/>
    </row>
    <row r="124" spans="2:18" ht="21.75" customHeight="1">
      <c r="B124" s="40"/>
      <c r="C124" s="367" t="e">
        <f>VLOOKUP($F$27,vocispesa,9,0)</f>
        <v>#N/A</v>
      </c>
      <c r="D124" s="368"/>
      <c r="E124" s="369"/>
      <c r="F124" s="342">
        <v>0</v>
      </c>
      <c r="G124" s="340"/>
      <c r="H124" s="341"/>
      <c r="I124" s="342">
        <v>0</v>
      </c>
      <c r="J124" s="340"/>
      <c r="K124" s="341"/>
      <c r="L124" s="41"/>
      <c r="M124" s="41"/>
      <c r="N124" s="41"/>
      <c r="O124" s="41"/>
      <c r="P124" s="41"/>
      <c r="Q124" s="41"/>
      <c r="R124" s="41"/>
    </row>
    <row r="125" spans="2:18" ht="21.75" customHeight="1">
      <c r="B125" s="40"/>
      <c r="C125" s="367" t="e">
        <f>VLOOKUP($F$27,vocispesa,10,0)</f>
        <v>#N/A</v>
      </c>
      <c r="D125" s="368"/>
      <c r="E125" s="369"/>
      <c r="F125" s="342">
        <v>45086.03</v>
      </c>
      <c r="G125" s="340"/>
      <c r="H125" s="341"/>
      <c r="I125" s="342">
        <v>0</v>
      </c>
      <c r="J125" s="340"/>
      <c r="K125" s="341"/>
      <c r="L125" s="41"/>
      <c r="M125" s="41"/>
      <c r="N125" s="41"/>
      <c r="O125" s="41"/>
      <c r="P125" s="41"/>
      <c r="Q125" s="41"/>
      <c r="R125" s="41"/>
    </row>
    <row r="126" spans="2:18" ht="17.100000000000001" customHeight="1" thickBot="1">
      <c r="B126" s="40"/>
      <c r="C126" s="367" t="e">
        <f>VLOOKUP($F$27,vocispesa,11,0)</f>
        <v>#N/A</v>
      </c>
      <c r="D126" s="368"/>
      <c r="E126" s="369"/>
      <c r="F126" s="342">
        <v>0</v>
      </c>
      <c r="G126" s="340"/>
      <c r="H126" s="341"/>
      <c r="I126" s="342">
        <v>0</v>
      </c>
      <c r="J126" s="340"/>
      <c r="K126" s="341"/>
      <c r="L126" s="41"/>
      <c r="M126" s="41"/>
      <c r="N126" s="41"/>
      <c r="O126" s="41"/>
      <c r="P126" s="40"/>
    </row>
    <row r="127" spans="2:18" ht="37.5" customHeight="1" thickBot="1">
      <c r="B127" s="40"/>
      <c r="C127" s="373" t="s">
        <v>64</v>
      </c>
      <c r="D127" s="374"/>
      <c r="E127" s="494"/>
      <c r="F127" s="496">
        <f>SUM(F117:H126)</f>
        <v>255770.19</v>
      </c>
      <c r="G127" s="497"/>
      <c r="H127" s="498"/>
      <c r="I127" s="477">
        <f>SUM(I117:K126)</f>
        <v>0</v>
      </c>
      <c r="J127" s="478"/>
      <c r="K127" s="479"/>
      <c r="L127" s="41" t="str">
        <f>IF(I127&gt;F127,"Importo post gara superiore all'Importo Pre gara","")</f>
        <v/>
      </c>
      <c r="M127" s="41"/>
      <c r="N127" s="41"/>
      <c r="O127" s="41"/>
      <c r="P127" s="40"/>
    </row>
    <row r="128" spans="2:18" ht="17.100000000000001" customHeight="1"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0"/>
    </row>
    <row r="129" spans="2:16" ht="19.5" customHeight="1" thickBot="1">
      <c r="B129" s="40"/>
      <c r="C129" s="41"/>
      <c r="D129" s="41"/>
      <c r="E129" s="41"/>
      <c r="F129" s="495"/>
      <c r="G129" s="495"/>
      <c r="H129" s="495"/>
      <c r="I129" s="41"/>
      <c r="J129" s="41"/>
      <c r="K129" s="41"/>
      <c r="L129" s="41"/>
      <c r="M129" s="41"/>
      <c r="N129" s="41"/>
      <c r="O129" s="41"/>
      <c r="P129" s="40"/>
    </row>
    <row r="130" spans="2:16" ht="22.5" customHeight="1" thickBot="1">
      <c r="B130" s="40"/>
      <c r="C130" s="485" t="s">
        <v>61</v>
      </c>
      <c r="D130" s="486"/>
      <c r="E130" s="486"/>
      <c r="F130" s="486"/>
      <c r="G130" s="486"/>
      <c r="H130" s="486"/>
      <c r="I130" s="486"/>
      <c r="J130" s="486"/>
      <c r="K130" s="487"/>
      <c r="L130" s="41"/>
      <c r="M130" s="41"/>
      <c r="N130" s="41"/>
      <c r="O130" s="41"/>
      <c r="P130" s="40"/>
    </row>
    <row r="131" spans="2:16" ht="21.75" customHeight="1" thickBot="1">
      <c r="B131" s="40"/>
      <c r="C131" s="359" t="s">
        <v>62</v>
      </c>
      <c r="D131" s="360"/>
      <c r="E131" s="360"/>
      <c r="F131" s="89" t="s">
        <v>63</v>
      </c>
      <c r="G131" s="347" t="s">
        <v>940</v>
      </c>
      <c r="H131" s="347"/>
      <c r="I131" s="347"/>
      <c r="J131" s="347" t="s">
        <v>45</v>
      </c>
      <c r="K131" s="348"/>
      <c r="L131" s="41"/>
      <c r="M131" s="41"/>
      <c r="N131" s="41"/>
      <c r="O131" s="41"/>
      <c r="P131" s="40"/>
    </row>
    <row r="132" spans="2:16" ht="21.75" customHeight="1">
      <c r="B132" s="40"/>
      <c r="C132" s="490"/>
      <c r="D132" s="491"/>
      <c r="E132" s="491"/>
      <c r="F132" s="90">
        <v>0</v>
      </c>
      <c r="G132" s="474">
        <v>0</v>
      </c>
      <c r="H132" s="474"/>
      <c r="I132" s="474"/>
      <c r="J132" s="437"/>
      <c r="K132" s="476"/>
      <c r="L132" s="41"/>
      <c r="M132" s="41"/>
      <c r="N132" s="41"/>
      <c r="O132" s="41"/>
      <c r="P132" s="40"/>
    </row>
    <row r="133" spans="2:16" ht="21.75" customHeight="1">
      <c r="B133" s="40"/>
      <c r="C133" s="490"/>
      <c r="D133" s="491"/>
      <c r="E133" s="491"/>
      <c r="F133" s="90">
        <v>0</v>
      </c>
      <c r="G133" s="474">
        <v>0</v>
      </c>
      <c r="H133" s="474"/>
      <c r="I133" s="474"/>
      <c r="J133" s="437"/>
      <c r="K133" s="476"/>
      <c r="L133" s="41"/>
      <c r="M133" s="41"/>
      <c r="N133" s="41"/>
      <c r="O133" s="41"/>
      <c r="P133" s="40"/>
    </row>
    <row r="134" spans="2:16" ht="21.75" customHeight="1" thickBot="1">
      <c r="B134" s="40"/>
      <c r="C134" s="490"/>
      <c r="D134" s="491"/>
      <c r="E134" s="491"/>
      <c r="F134" s="90">
        <v>0</v>
      </c>
      <c r="G134" s="474">
        <v>0</v>
      </c>
      <c r="H134" s="474"/>
      <c r="I134" s="474"/>
      <c r="J134" s="437"/>
      <c r="K134" s="476"/>
      <c r="L134" s="41"/>
      <c r="M134" s="41"/>
      <c r="N134" s="41"/>
      <c r="O134" s="41"/>
      <c r="P134" s="40"/>
    </row>
    <row r="135" spans="2:16" ht="13.5" thickBot="1">
      <c r="B135" s="40"/>
      <c r="C135" s="373" t="s">
        <v>64</v>
      </c>
      <c r="D135" s="374"/>
      <c r="E135" s="374"/>
      <c r="F135" s="91">
        <f>SUM(F132:F134)</f>
        <v>0</v>
      </c>
      <c r="G135" s="475">
        <f>SUM(G132:I134)</f>
        <v>0</v>
      </c>
      <c r="H135" s="475"/>
      <c r="I135" s="475"/>
      <c r="J135" s="492"/>
      <c r="K135" s="493"/>
      <c r="L135" s="41"/>
      <c r="M135" s="41"/>
      <c r="N135" s="41"/>
      <c r="O135" s="41"/>
      <c r="P135" s="40"/>
    </row>
    <row r="136" spans="2:16" ht="19.5" customHeight="1">
      <c r="B136" s="40"/>
      <c r="C136" s="41"/>
      <c r="D136" s="41"/>
      <c r="E136" s="41"/>
      <c r="F136" s="41"/>
      <c r="G136" s="41"/>
      <c r="H136" s="92"/>
      <c r="I136" s="41"/>
      <c r="J136" s="41"/>
      <c r="K136" s="41"/>
      <c r="L136" s="41"/>
      <c r="M136" s="41"/>
      <c r="N136" s="41"/>
      <c r="O136" s="41"/>
      <c r="P136" s="40"/>
    </row>
    <row r="137" spans="2:16" ht="19.5" customHeight="1">
      <c r="B137" s="40"/>
      <c r="C137" s="41"/>
      <c r="D137" s="41"/>
      <c r="E137" s="41"/>
      <c r="F137" s="41"/>
      <c r="G137" s="41"/>
      <c r="H137" s="92"/>
      <c r="I137" s="41"/>
      <c r="J137" s="41"/>
      <c r="K137" s="41"/>
      <c r="M137" s="93" t="s">
        <v>962</v>
      </c>
      <c r="N137" s="41"/>
      <c r="O137" s="41"/>
      <c r="P137" s="40"/>
    </row>
    <row r="138" spans="2:16" ht="19.5" customHeight="1">
      <c r="B138" s="40"/>
      <c r="C138" s="41"/>
      <c r="D138" s="41"/>
      <c r="E138" s="41"/>
      <c r="F138" s="41"/>
      <c r="G138" s="41"/>
      <c r="H138" s="92"/>
      <c r="I138" s="41"/>
      <c r="J138" s="41"/>
      <c r="K138" s="41"/>
      <c r="L138" s="41"/>
      <c r="M138" s="449" t="s">
        <v>963</v>
      </c>
      <c r="N138" s="449"/>
      <c r="O138" s="41"/>
      <c r="P138" s="40"/>
    </row>
    <row r="139" spans="2:16" ht="19.5" customHeight="1">
      <c r="B139" s="40"/>
      <c r="C139" s="41"/>
      <c r="D139" s="41"/>
      <c r="E139" s="41"/>
      <c r="F139" s="449"/>
      <c r="G139" s="449"/>
      <c r="H139" s="79"/>
      <c r="I139" s="41"/>
      <c r="J139" s="41"/>
      <c r="K139" s="41"/>
      <c r="L139" s="41"/>
      <c r="M139" s="449"/>
      <c r="N139" s="449"/>
      <c r="O139" s="449"/>
      <c r="P139" s="40"/>
    </row>
  </sheetData>
  <sheetProtection selectLockedCells="1" autoFilter="0" selectUnlockedCells="1"/>
  <mergeCells count="243">
    <mergeCell ref="F87:G87"/>
    <mergeCell ref="C115:K115"/>
    <mergeCell ref="J87:K87"/>
    <mergeCell ref="F88:G88"/>
    <mergeCell ref="H87:I87"/>
    <mergeCell ref="H92:I92"/>
    <mergeCell ref="F84:I84"/>
    <mergeCell ref="F118:H118"/>
    <mergeCell ref="I117:K117"/>
    <mergeCell ref="C107:E107"/>
    <mergeCell ref="C99:D99"/>
    <mergeCell ref="C100:D100"/>
    <mergeCell ref="J93:K93"/>
    <mergeCell ref="C92:E92"/>
    <mergeCell ref="F92:G92"/>
    <mergeCell ref="H88:I88"/>
    <mergeCell ref="F89:G89"/>
    <mergeCell ref="H90:I90"/>
    <mergeCell ref="F116:H116"/>
    <mergeCell ref="F117:H117"/>
    <mergeCell ref="C98:K98"/>
    <mergeCell ref="G112:H112"/>
    <mergeCell ref="C116:E116"/>
    <mergeCell ref="C93:E93"/>
    <mergeCell ref="F72:H72"/>
    <mergeCell ref="I72:K72"/>
    <mergeCell ref="C79:E79"/>
    <mergeCell ref="C80:E80"/>
    <mergeCell ref="C19:K19"/>
    <mergeCell ref="C42:E42"/>
    <mergeCell ref="C43:E43"/>
    <mergeCell ref="F7:K7"/>
    <mergeCell ref="C15:H15"/>
    <mergeCell ref="I15:K15"/>
    <mergeCell ref="F23:K23"/>
    <mergeCell ref="C23:E23"/>
    <mergeCell ref="C20:K20"/>
    <mergeCell ref="C28:E28"/>
    <mergeCell ref="F24:K24"/>
    <mergeCell ref="F25:K25"/>
    <mergeCell ref="F27:K27"/>
    <mergeCell ref="C21:K21"/>
    <mergeCell ref="C27:E27"/>
    <mergeCell ref="F28:K28"/>
    <mergeCell ref="C47:K47"/>
    <mergeCell ref="C44:E44"/>
    <mergeCell ref="C53:E53"/>
    <mergeCell ref="M139:O139"/>
    <mergeCell ref="C133:E133"/>
    <mergeCell ref="G133:I133"/>
    <mergeCell ref="J133:K133"/>
    <mergeCell ref="J135:K135"/>
    <mergeCell ref="C127:E127"/>
    <mergeCell ref="C135:E135"/>
    <mergeCell ref="J134:K134"/>
    <mergeCell ref="C130:K130"/>
    <mergeCell ref="G131:I131"/>
    <mergeCell ref="C132:E132"/>
    <mergeCell ref="G132:I132"/>
    <mergeCell ref="F129:H129"/>
    <mergeCell ref="C131:E131"/>
    <mergeCell ref="J131:K131"/>
    <mergeCell ref="C134:E134"/>
    <mergeCell ref="M138:N138"/>
    <mergeCell ref="F127:H127"/>
    <mergeCell ref="F45:K45"/>
    <mergeCell ref="F49:K49"/>
    <mergeCell ref="F93:G93"/>
    <mergeCell ref="F139:G139"/>
    <mergeCell ref="G134:I134"/>
    <mergeCell ref="G135:I135"/>
    <mergeCell ref="J132:K132"/>
    <mergeCell ref="I127:K127"/>
    <mergeCell ref="C54:K54"/>
    <mergeCell ref="C83:K83"/>
    <mergeCell ref="F52:K52"/>
    <mergeCell ref="C71:E71"/>
    <mergeCell ref="C69:K69"/>
    <mergeCell ref="I70:J70"/>
    <mergeCell ref="C72:E73"/>
    <mergeCell ref="D57:F57"/>
    <mergeCell ref="I125:K125"/>
    <mergeCell ref="I123:K123"/>
    <mergeCell ref="I124:K124"/>
    <mergeCell ref="I126:K126"/>
    <mergeCell ref="F122:H122"/>
    <mergeCell ref="F123:H123"/>
    <mergeCell ref="F124:H124"/>
    <mergeCell ref="F126:H126"/>
    <mergeCell ref="F40:K40"/>
    <mergeCell ref="C39:E39"/>
    <mergeCell ref="F38:K38"/>
    <mergeCell ref="F36:K36"/>
    <mergeCell ref="F44:K44"/>
    <mergeCell ref="F42:K42"/>
    <mergeCell ref="F41:K41"/>
    <mergeCell ref="C40:E40"/>
    <mergeCell ref="C41:E41"/>
    <mergeCell ref="C126:E126"/>
    <mergeCell ref="C119:E119"/>
    <mergeCell ref="I122:K122"/>
    <mergeCell ref="G106:H106"/>
    <mergeCell ref="I118:K118"/>
    <mergeCell ref="I119:K119"/>
    <mergeCell ref="I107:J107"/>
    <mergeCell ref="I111:J111"/>
    <mergeCell ref="F121:H121"/>
    <mergeCell ref="C124:E124"/>
    <mergeCell ref="C123:E123"/>
    <mergeCell ref="C122:E122"/>
    <mergeCell ref="C125:E125"/>
    <mergeCell ref="I109:J109"/>
    <mergeCell ref="C108:E108"/>
    <mergeCell ref="C109:E109"/>
    <mergeCell ref="I108:J108"/>
    <mergeCell ref="G108:H108"/>
    <mergeCell ref="G109:H109"/>
    <mergeCell ref="I112:J112"/>
    <mergeCell ref="F119:H119"/>
    <mergeCell ref="F125:H125"/>
    <mergeCell ref="F120:H120"/>
    <mergeCell ref="C94:E94"/>
    <mergeCell ref="F94:G94"/>
    <mergeCell ref="C95:E95"/>
    <mergeCell ref="H95:I95"/>
    <mergeCell ref="J95:K95"/>
    <mergeCell ref="I106:J106"/>
    <mergeCell ref="G110:H110"/>
    <mergeCell ref="G111:H111"/>
    <mergeCell ref="G114:H114"/>
    <mergeCell ref="C106:E106"/>
    <mergeCell ref="J97:K97"/>
    <mergeCell ref="F95:G95"/>
    <mergeCell ref="C101:D101"/>
    <mergeCell ref="C105:K105"/>
    <mergeCell ref="F97:G97"/>
    <mergeCell ref="C38:E38"/>
    <mergeCell ref="C31:K31"/>
    <mergeCell ref="F34:K34"/>
    <mergeCell ref="F32:K32"/>
    <mergeCell ref="F33:K33"/>
    <mergeCell ref="C22:E22"/>
    <mergeCell ref="C24:E24"/>
    <mergeCell ref="I116:K116"/>
    <mergeCell ref="C110:E110"/>
    <mergeCell ref="C111:E111"/>
    <mergeCell ref="H93:I93"/>
    <mergeCell ref="F53:K53"/>
    <mergeCell ref="C48:K48"/>
    <mergeCell ref="C50:E50"/>
    <mergeCell ref="C51:E51"/>
    <mergeCell ref="C52:E52"/>
    <mergeCell ref="C34:E34"/>
    <mergeCell ref="C32:E32"/>
    <mergeCell ref="C35:E35"/>
    <mergeCell ref="F35:K35"/>
    <mergeCell ref="C33:E33"/>
    <mergeCell ref="C45:E45"/>
    <mergeCell ref="C49:E49"/>
    <mergeCell ref="F43:K43"/>
    <mergeCell ref="C2:K2"/>
    <mergeCell ref="C5:E5"/>
    <mergeCell ref="F5:K5"/>
    <mergeCell ref="C7:E7"/>
    <mergeCell ref="I16:K16"/>
    <mergeCell ref="C17:D17"/>
    <mergeCell ref="I17:K17"/>
    <mergeCell ref="F17:H17"/>
    <mergeCell ref="C25:E25"/>
    <mergeCell ref="F22:K22"/>
    <mergeCell ref="C4:K4"/>
    <mergeCell ref="C91:E91"/>
    <mergeCell ref="F91:G91"/>
    <mergeCell ref="H91:I91"/>
    <mergeCell ref="C9:E9"/>
    <mergeCell ref="C6:E6"/>
    <mergeCell ref="F6:K6"/>
    <mergeCell ref="C26:E26"/>
    <mergeCell ref="F26:K26"/>
    <mergeCell ref="C11:E11"/>
    <mergeCell ref="F11:K11"/>
    <mergeCell ref="F9:K9"/>
    <mergeCell ref="C10:E10"/>
    <mergeCell ref="F10:K10"/>
    <mergeCell ref="C14:K14"/>
    <mergeCell ref="F37:K37"/>
    <mergeCell ref="C36:E36"/>
    <mergeCell ref="C37:E37"/>
    <mergeCell ref="F39:K39"/>
    <mergeCell ref="C8:E8"/>
    <mergeCell ref="F8:K8"/>
    <mergeCell ref="C16:D16"/>
    <mergeCell ref="F16:H16"/>
    <mergeCell ref="F51:K51"/>
    <mergeCell ref="F50:K50"/>
    <mergeCell ref="I120:K120"/>
    <mergeCell ref="I121:K121"/>
    <mergeCell ref="F85:G85"/>
    <mergeCell ref="C85:E85"/>
    <mergeCell ref="C84:E84"/>
    <mergeCell ref="J84:K84"/>
    <mergeCell ref="F86:G86"/>
    <mergeCell ref="J88:K88"/>
    <mergeCell ref="C88:E88"/>
    <mergeCell ref="C90:E90"/>
    <mergeCell ref="C86:E86"/>
    <mergeCell ref="C120:E120"/>
    <mergeCell ref="C121:E121"/>
    <mergeCell ref="C117:E117"/>
    <mergeCell ref="H86:I86"/>
    <mergeCell ref="I110:J110"/>
    <mergeCell ref="H94:I94"/>
    <mergeCell ref="C112:E112"/>
    <mergeCell ref="C118:E118"/>
    <mergeCell ref="G107:H107"/>
    <mergeCell ref="J94:K94"/>
    <mergeCell ref="C102:D102"/>
    <mergeCell ref="J89:K89"/>
    <mergeCell ref="J90:K90"/>
    <mergeCell ref="J92:K92"/>
    <mergeCell ref="H89:I89"/>
    <mergeCell ref="C87:E87"/>
    <mergeCell ref="M57:O57"/>
    <mergeCell ref="C56:O56"/>
    <mergeCell ref="C77:E77"/>
    <mergeCell ref="C78:E78"/>
    <mergeCell ref="H85:I85"/>
    <mergeCell ref="I71:J71"/>
    <mergeCell ref="C75:E75"/>
    <mergeCell ref="F82:G82"/>
    <mergeCell ref="J85:K85"/>
    <mergeCell ref="C74:E74"/>
    <mergeCell ref="C70:E70"/>
    <mergeCell ref="C76:E76"/>
    <mergeCell ref="C57:C58"/>
    <mergeCell ref="J57:L57"/>
    <mergeCell ref="F70:H70"/>
    <mergeCell ref="F71:H71"/>
    <mergeCell ref="G57:I57"/>
    <mergeCell ref="F90:G90"/>
    <mergeCell ref="J91:K91"/>
    <mergeCell ref="J86:K86"/>
    <mergeCell ref="C89:E89"/>
  </mergeCells>
  <phoneticPr fontId="4" type="noConversion"/>
  <conditionalFormatting sqref="C96">
    <cfRule type="containsText" dxfId="17" priority="6" stopIfTrue="1" operator="containsText" text="Piano Economico non coerente">
      <formula>NOT(ISERROR(SEARCH("Piano Economico non coerente",C96)))</formula>
    </cfRule>
  </conditionalFormatting>
  <conditionalFormatting sqref="C136">
    <cfRule type="containsText" dxfId="16" priority="2" stopIfTrue="1" operator="containsText" text="La differenza tra totale Pre gara e Post gara non coincide con il totale delle Economie">
      <formula>NOT(ISERROR(SEARCH("La differenza tra totale Pre gara e Post gara non coincide con il totale delle Economie",C136)))</formula>
    </cfRule>
  </conditionalFormatting>
  <conditionalFormatting sqref="C95:E95">
    <cfRule type="containsText" dxfId="15" priority="5" stopIfTrue="1" operator="containsText" text="Piano Economico non coerente">
      <formula>NOT(ISERROR(SEARCH("Piano Economico non coerente",C95)))</formula>
    </cfRule>
  </conditionalFormatting>
  <conditionalFormatting sqref="C127:E127">
    <cfRule type="containsText" dxfId="14" priority="3" stopIfTrue="1" operator="containsText" text="Il totale del Post gara differisce dal totale Piano Economico (confronta celle H144 e E112)">
      <formula>NOT(ISERROR(SEARCH("Il totale del Post gara differisce dal totale Piano Economico (confronta celle H144 e E112)",C127)))</formula>
    </cfRule>
    <cfRule type="containsText" dxfId="13" priority="4" stopIfTrue="1" operator="containsText" text="Il Post gara differisce dal Piano Economico">
      <formula>NOT(ISERROR(SEARCH("Il Post gara differisce dal Piano Economico",C127)))</formula>
    </cfRule>
  </conditionalFormatting>
  <conditionalFormatting sqref="C135:E135">
    <cfRule type="containsText" dxfId="12" priority="1" stopIfTrue="1" operator="containsText" text="La differenza tra totale Pre gara e Post gara non coincide con il Totale delle Economie">
      <formula>NOT(ISERROR(SEARCH("La differenza tra totale Pre gara e Post gara non coincide con il Totale delle Economie",C135)))</formula>
    </cfRule>
  </conditionalFormatting>
  <conditionalFormatting sqref="L14">
    <cfRule type="containsText" dxfId="11" priority="9" stopIfTrue="1" operator="containsText" text="Dati Localizzazione non inseriti correttamente">
      <formula>NOT(ISERROR(SEARCH("Dati Localizzazione non inseriti correttamente",L14)))</formula>
    </cfRule>
    <cfRule type="containsText" dxfId="10" priority="11" stopIfTrue="1" operator="containsText" text="Dati identificativi non inseriti correttamente">
      <formula>NOT(ISERROR(SEARCH("Dati identificativi non inseriti correttamente",L14)))</formula>
    </cfRule>
    <cfRule type="containsText" dxfId="9" priority="12" stopIfTrue="1" operator="containsText" text="Dati identificativi inseriti correttamente">
      <formula>NOT(ISERROR(SEARCH("Dati identificativi inseriti correttamente",L14)))</formula>
    </cfRule>
    <cfRule type="containsText" dxfId="8" priority="13" stopIfTrue="1" operator="containsText" text="Dati Localizzazione inseriti correttamente">
      <formula>NOT(ISERROR(SEARCH("Dati Localizzazione inseriti correttamente",L14)))</formula>
    </cfRule>
  </conditionalFormatting>
  <conditionalFormatting sqref="L17">
    <cfRule type="containsText" dxfId="7" priority="22" stopIfTrue="1" operator="containsText" text="Capofila">
      <formula>NOT(ISERROR(SEARCH("Capofila",L17)))</formula>
    </cfRule>
  </conditionalFormatting>
  <conditionalFormatting sqref="L20:L21">
    <cfRule type="containsText" dxfId="6" priority="7" stopIfTrue="1" operator="containsText" text="Dati anagrafici non inseriti correttamente">
      <formula>NOT(ISERROR(SEARCH("Dati anagrafici non inseriti correttamente",L20)))</formula>
    </cfRule>
    <cfRule type="containsText" dxfId="5" priority="8" stopIfTrue="1" operator="containsText" text="Dati anagrafici inseriti correttamente">
      <formula>NOT(ISERROR(SEARCH("Dati anagrafici inseriti correttamente",L20)))</formula>
    </cfRule>
  </conditionalFormatting>
  <conditionalFormatting sqref="L95:L96">
    <cfRule type="containsText" dxfId="4" priority="17" stopIfTrue="1" operator="containsText" text="Piano non coerente">
      <formula>NOT(ISERROR(SEARCH("Piano non coerente",L95)))</formula>
    </cfRule>
    <cfRule type="containsText" dxfId="3" priority="18" stopIfTrue="1" operator="containsText" text="Residuo">
      <formula>NOT(ISERROR(SEARCH("Residuo",L95)))</formula>
    </cfRule>
    <cfRule type="containsText" dxfId="2" priority="20" stopIfTrue="1" operator="containsText" text="Piano Coerente">
      <formula>NOT(ISERROR(SEARCH("Piano Coerente",L95)))</formula>
    </cfRule>
    <cfRule type="containsText" dxfId="1" priority="21" stopIfTrue="1" operator="containsText" text="&quot;Piano Coerente&quot;">
      <formula>NOT(ISERROR(SEARCH("""Piano Coerente""",L95)))</formula>
    </cfRule>
  </conditionalFormatting>
  <conditionalFormatting sqref="N7:N8">
    <cfRule type="containsText" dxfId="0" priority="10" stopIfTrue="1" operator="containsText" text="Dati Localizzazione non inseriti correttamente">
      <formula>NOT(ISERROR(SEARCH("Dati Localizzazione non inseriti correttamente",N7)))</formula>
    </cfRule>
  </conditionalFormatting>
  <dataValidations count="18">
    <dataValidation type="list" allowBlank="1" showInputMessage="1" showErrorMessage="1" sqref="F7:K7" xr:uid="{B14616A1-874F-4354-9373-A9E911BD5759}">
      <formula1>Strumento_di_programmazione</formula1>
    </dataValidation>
    <dataValidation type="list" allowBlank="1" showInputMessage="1" showErrorMessage="1" sqref="F5:K5" xr:uid="{7D18BFDE-3CEF-4777-BDFC-381B2A4D172E}">
      <formula1>Direzione_competente</formula1>
    </dataValidation>
    <dataValidation type="list" allowBlank="1" showInputMessage="1" showErrorMessage="1" sqref="F26:K26" xr:uid="{C90F962F-4B55-447A-BE02-54C5FE0767B4}">
      <formula1>modalità_di_attuazione</formula1>
    </dataValidation>
    <dataValidation type="list" allowBlank="1" showInputMessage="1" showErrorMessage="1" sqref="F27:K27 F34:K34" xr:uid="{61708104-003D-4742-96AD-508D9492E5E3}">
      <formula1>Tipo_Operazione</formula1>
    </dataValidation>
    <dataValidation type="list" allowBlank="1" showInputMessage="1" showErrorMessage="1" sqref="F28:K28 F35:K35" xr:uid="{7C872807-7793-4A6C-A94F-ADBD81A11024}">
      <formula1>INDIRECT(F27)</formula1>
    </dataValidation>
    <dataValidation type="list" allowBlank="1" showInputMessage="1" showErrorMessage="1" sqref="F41:K43 F45:K45" xr:uid="{6ABAD375-C905-4B52-8E95-55D7EC72362E}">
      <formula1>Risposte</formula1>
    </dataValidation>
    <dataValidation type="list" allowBlank="1" showInputMessage="1" showErrorMessage="1" sqref="G59:G66 J59:J66 M59:M66 F74:F80 D59:D66 I74:I80" xr:uid="{BB2C4C74-ECA9-402D-9263-22314249FDBB}">
      <formula1>Giorno</formula1>
    </dataValidation>
    <dataValidation type="list" allowBlank="1" showInputMessage="1" showErrorMessage="1" sqref="H59:H66 K59:K66 N59:N66 G74:G80 E59:E66 J74:J80" xr:uid="{018B3DC9-6CCB-4446-BCF5-BA48BFC4F94B}">
      <formula1>Mese</formula1>
    </dataValidation>
    <dataValidation type="list" allowBlank="1" showInputMessage="1" showErrorMessage="1" sqref="F107:F111 I59:I66 L59:L66 O59:O66 H74:H80 K74:K80 F59:F66 C86:E94" xr:uid="{14D79C7C-BA47-4AA3-ACC7-C4DF98B4109B}">
      <formula1>Anno2</formula1>
    </dataValidation>
    <dataValidation type="list" allowBlank="1" showInputMessage="1" showErrorMessage="1" sqref="C71:E71" xr:uid="{22BAA9CC-9D20-4471-A9AE-CA33F1004222}">
      <formula1>aggiudicazione</formula1>
    </dataValidation>
    <dataValidation type="list" allowBlank="1" showInputMessage="1" showErrorMessage="1" sqref="I15:K15" xr:uid="{5EC7904D-9517-4BBE-AB98-4CF22A1D326E}">
      <formula1>Localizzazione</formula1>
    </dataValidation>
    <dataValidation type="list" allowBlank="1" showInputMessage="1" showErrorMessage="1" sqref="C17:D17" xr:uid="{07131320-903A-429F-AF0F-7EB79F3CBFAF}">
      <formula1>Regione</formula1>
    </dataValidation>
    <dataValidation type="list" allowBlank="1" showInputMessage="1" showErrorMessage="1" sqref="E17" xr:uid="{880C30F1-7C06-48A1-90C9-4D8368FD903E}">
      <formula1>Provincia</formula1>
    </dataValidation>
    <dataValidation type="list" allowBlank="1" showInputMessage="1" showErrorMessage="1" sqref="C107:E111 F40:K40" xr:uid="{5F55E746-4A74-49AF-898C-C98AAADF0B22}">
      <formula1>fonte2</formula1>
    </dataValidation>
    <dataValidation type="list" allowBlank="1" showInputMessage="1" showErrorMessage="1" sqref="F24:K24" xr:uid="{08CB7780-4DC4-4D6E-A7FC-1B5FFADB5662}">
      <formula1>stato_intervento</formula1>
    </dataValidation>
    <dataValidation type="list" allowBlank="1" showInputMessage="1" showErrorMessage="1" sqref="F39:K39" xr:uid="{5936A434-E698-4244-B8E3-8029BCC980FF}">
      <formula1>attivitàeconomica</formula1>
    </dataValidation>
    <dataValidation type="list" allowBlank="1" showInputMessage="1" showErrorMessage="1" sqref="F36:K36" xr:uid="{E25FDB77-FECD-4813-815A-7101DACE4317}">
      <formula1>cpt</formula1>
    </dataValidation>
    <dataValidation type="list" allowBlank="1" showInputMessage="1" showErrorMessage="1" sqref="F17:H17" xr:uid="{23D97DF0-42E0-4242-B2E6-4E1D2D989033}">
      <formula1>INDIRECT(E17)</formula1>
    </dataValidation>
  </dataValidations>
  <printOptions horizontalCentered="1" verticalCentered="1"/>
  <pageMargins left="0.25" right="0.25" top="0.75" bottom="0.75" header="0.3" footer="0.3"/>
  <pageSetup paperSize="9" scale="52" firstPageNumber="0" fitToHeight="0" orientation="portrait" horizontalDpi="300" verticalDpi="300" r:id="rId1"/>
  <headerFooter alignWithMargins="0"/>
  <rowBreaks count="2" manualBreakCount="2">
    <brk id="67" min="2" max="14" man="1"/>
    <brk id="103" min="2" max="14" man="1"/>
  </rowBreaks>
  <ignoredErrors>
    <ignoredError sqref="I17:K17 F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8" r:id="rId4" name="Button 54">
              <controlPr defaultSize="0" print="0" autoFill="0" autoPict="0" macro="[0]!Macro4">
                <anchor moveWithCells="1" sizeWithCells="1">
                  <from>
                    <xdr:col>13</xdr:col>
                    <xdr:colOff>819150</xdr:colOff>
                    <xdr:row>15</xdr:row>
                    <xdr:rowOff>123825</xdr:rowOff>
                  </from>
                  <to>
                    <xdr:col>15</xdr:col>
                    <xdr:colOff>390525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ADFA-43E9-4066-BEE9-C36B5D108121}">
  <sheetPr codeName="Foglio8">
    <tabColor theme="3"/>
  </sheetPr>
  <dimension ref="A1:D65"/>
  <sheetViews>
    <sheetView view="pageBreakPreview" topLeftCell="A9" zoomScale="59" zoomScaleNormal="85" zoomScaleSheetLayoutView="100" workbookViewId="0">
      <selection activeCell="D16" sqref="D16"/>
    </sheetView>
  </sheetViews>
  <sheetFormatPr defaultColWidth="44.140625" defaultRowHeight="27" customHeight="1"/>
  <cols>
    <col min="1" max="1" width="44.140625" style="21" customWidth="1"/>
    <col min="2" max="2" width="53" style="21" customWidth="1"/>
    <col min="3" max="3" width="34.7109375" style="21" customWidth="1"/>
    <col min="4" max="4" width="71.7109375" style="22" customWidth="1"/>
    <col min="5" max="16384" width="44.140625" style="21"/>
  </cols>
  <sheetData>
    <row r="1" spans="1:4" ht="27" customHeight="1" thickBot="1">
      <c r="A1" s="142" t="s">
        <v>1213</v>
      </c>
      <c r="B1" s="142" t="s">
        <v>941</v>
      </c>
      <c r="C1" s="142" t="s">
        <v>942</v>
      </c>
      <c r="D1" s="142" t="s">
        <v>943</v>
      </c>
    </row>
    <row r="2" spans="1:4" ht="33" customHeight="1">
      <c r="A2" s="518" t="s">
        <v>1022</v>
      </c>
      <c r="B2" s="132" t="s">
        <v>944</v>
      </c>
      <c r="C2" s="121" t="s">
        <v>1079</v>
      </c>
      <c r="D2" s="113" t="s">
        <v>1325</v>
      </c>
    </row>
    <row r="3" spans="1:4" ht="37.5" customHeight="1">
      <c r="A3" s="519"/>
      <c r="B3" s="116" t="s">
        <v>1321</v>
      </c>
      <c r="C3" s="122" t="s">
        <v>958</v>
      </c>
      <c r="D3" s="114" t="s">
        <v>1201</v>
      </c>
    </row>
    <row r="4" spans="1:4" ht="39" customHeight="1">
      <c r="A4" s="519"/>
      <c r="B4" s="116" t="s">
        <v>1226</v>
      </c>
      <c r="C4" s="122" t="s">
        <v>961</v>
      </c>
      <c r="D4" s="114" t="s">
        <v>1326</v>
      </c>
    </row>
    <row r="5" spans="1:4" ht="39" customHeight="1">
      <c r="A5" s="519"/>
      <c r="B5" s="116" t="s">
        <v>1227</v>
      </c>
      <c r="C5" s="122" t="s">
        <v>961</v>
      </c>
      <c r="D5" s="114" t="s">
        <v>1327</v>
      </c>
    </row>
    <row r="6" spans="1:4" ht="72.75" customHeight="1">
      <c r="A6" s="519"/>
      <c r="B6" s="116" t="s">
        <v>946</v>
      </c>
      <c r="C6" s="122" t="s">
        <v>961</v>
      </c>
      <c r="D6" s="114" t="s">
        <v>1328</v>
      </c>
    </row>
    <row r="7" spans="1:4" ht="27" customHeight="1" thickBot="1">
      <c r="A7" s="520"/>
      <c r="B7" s="133" t="s">
        <v>795</v>
      </c>
      <c r="C7" s="123" t="s">
        <v>961</v>
      </c>
      <c r="D7" s="115" t="s">
        <v>1324</v>
      </c>
    </row>
    <row r="8" spans="1:4" ht="37.5" customHeight="1">
      <c r="A8" s="521" t="s">
        <v>948</v>
      </c>
      <c r="B8" s="132" t="s">
        <v>947</v>
      </c>
      <c r="C8" s="121" t="s">
        <v>1079</v>
      </c>
      <c r="D8" s="113" t="s">
        <v>1192</v>
      </c>
    </row>
    <row r="9" spans="1:4" ht="36" customHeight="1">
      <c r="A9" s="522"/>
      <c r="B9" s="116" t="s">
        <v>1</v>
      </c>
      <c r="C9" s="122" t="s">
        <v>1079</v>
      </c>
      <c r="D9" s="114" t="s">
        <v>1329</v>
      </c>
    </row>
    <row r="10" spans="1:4" ht="36.75" customHeight="1">
      <c r="A10" s="522"/>
      <c r="B10" s="116" t="s">
        <v>938</v>
      </c>
      <c r="C10" s="122" t="s">
        <v>1079</v>
      </c>
      <c r="D10" s="114" t="s">
        <v>1193</v>
      </c>
    </row>
    <row r="11" spans="1:4" ht="40.5" customHeight="1">
      <c r="A11" s="522"/>
      <c r="B11" s="116" t="s">
        <v>790</v>
      </c>
      <c r="C11" s="122" t="s">
        <v>1079</v>
      </c>
      <c r="D11" s="114" t="s">
        <v>1194</v>
      </c>
    </row>
    <row r="12" spans="1:4" ht="38.25" customHeight="1" thickBot="1">
      <c r="A12" s="523"/>
      <c r="B12" s="133" t="s">
        <v>1151</v>
      </c>
      <c r="C12" s="123" t="s">
        <v>958</v>
      </c>
      <c r="D12" s="117" t="s">
        <v>1202</v>
      </c>
    </row>
    <row r="13" spans="1:4" ht="27" customHeight="1">
      <c r="A13" s="521" t="s">
        <v>1081</v>
      </c>
      <c r="B13" s="132" t="s">
        <v>949</v>
      </c>
      <c r="C13" s="121" t="s">
        <v>961</v>
      </c>
      <c r="D13" s="113" t="s">
        <v>1334</v>
      </c>
    </row>
    <row r="14" spans="1:4" ht="35.25" customHeight="1">
      <c r="A14" s="522"/>
      <c r="B14" s="116" t="s">
        <v>950</v>
      </c>
      <c r="C14" s="122" t="s">
        <v>1079</v>
      </c>
      <c r="D14" s="114" t="s">
        <v>1330</v>
      </c>
    </row>
    <row r="15" spans="1:4" ht="27" customHeight="1">
      <c r="A15" s="522"/>
      <c r="B15" s="116" t="s">
        <v>951</v>
      </c>
      <c r="C15" s="122" t="s">
        <v>961</v>
      </c>
      <c r="D15" s="114" t="s">
        <v>1157</v>
      </c>
    </row>
    <row r="16" spans="1:4" ht="36.75" customHeight="1">
      <c r="A16" s="522"/>
      <c r="B16" s="116" t="s">
        <v>8</v>
      </c>
      <c r="C16" s="122" t="s">
        <v>1079</v>
      </c>
      <c r="D16" s="118" t="s">
        <v>1332</v>
      </c>
    </row>
    <row r="17" spans="1:4" ht="15">
      <c r="A17" s="522"/>
      <c r="B17" s="116" t="s">
        <v>952</v>
      </c>
      <c r="C17" s="122" t="s">
        <v>1079</v>
      </c>
      <c r="D17" s="118" t="s">
        <v>1331</v>
      </c>
    </row>
    <row r="18" spans="1:4" ht="54" customHeight="1" thickBot="1">
      <c r="A18" s="523"/>
      <c r="B18" s="133" t="s">
        <v>10</v>
      </c>
      <c r="C18" s="123" t="s">
        <v>1079</v>
      </c>
      <c r="D18" s="115" t="s">
        <v>1195</v>
      </c>
    </row>
    <row r="19" spans="1:4" ht="15">
      <c r="A19" s="521" t="s">
        <v>829</v>
      </c>
      <c r="B19" s="132" t="s">
        <v>11</v>
      </c>
      <c r="C19" s="121" t="s">
        <v>1080</v>
      </c>
      <c r="D19" s="113" t="s">
        <v>1158</v>
      </c>
    </row>
    <row r="20" spans="1:4" ht="15">
      <c r="A20" s="522"/>
      <c r="B20" s="116" t="s">
        <v>12</v>
      </c>
      <c r="C20" s="122" t="s">
        <v>1080</v>
      </c>
      <c r="D20" s="114" t="s">
        <v>1159</v>
      </c>
    </row>
    <row r="21" spans="1:4" s="23" customFormat="1" ht="30">
      <c r="A21" s="522"/>
      <c r="B21" s="119" t="s">
        <v>803</v>
      </c>
      <c r="C21" s="124" t="s">
        <v>1079</v>
      </c>
      <c r="D21" s="120" t="s">
        <v>1203</v>
      </c>
    </row>
    <row r="22" spans="1:4" s="23" customFormat="1" ht="30">
      <c r="A22" s="522"/>
      <c r="B22" s="119" t="s">
        <v>804</v>
      </c>
      <c r="C22" s="124" t="s">
        <v>1079</v>
      </c>
      <c r="D22" s="120" t="s">
        <v>1196</v>
      </c>
    </row>
    <row r="23" spans="1:4" s="23" customFormat="1" ht="30">
      <c r="A23" s="522"/>
      <c r="B23" s="125" t="s">
        <v>1306</v>
      </c>
      <c r="C23" s="124" t="s">
        <v>1079</v>
      </c>
      <c r="D23" s="134" t="s">
        <v>1197</v>
      </c>
    </row>
    <row r="24" spans="1:4" s="23" customFormat="1" ht="27" customHeight="1">
      <c r="A24" s="522"/>
      <c r="B24" s="125" t="s">
        <v>13</v>
      </c>
      <c r="C24" s="125" t="s">
        <v>961</v>
      </c>
      <c r="D24" s="134" t="s">
        <v>1160</v>
      </c>
    </row>
    <row r="25" spans="1:4" s="23" customFormat="1" ht="27" customHeight="1">
      <c r="A25" s="522"/>
      <c r="B25" s="125" t="s">
        <v>14</v>
      </c>
      <c r="C25" s="125" t="s">
        <v>961</v>
      </c>
      <c r="D25" s="134" t="s">
        <v>1160</v>
      </c>
    </row>
    <row r="26" spans="1:4" s="23" customFormat="1" ht="30">
      <c r="A26" s="522"/>
      <c r="B26" s="125" t="s">
        <v>16</v>
      </c>
      <c r="C26" s="124" t="s">
        <v>1079</v>
      </c>
      <c r="D26" s="134" t="s">
        <v>1198</v>
      </c>
    </row>
    <row r="27" spans="1:4" s="23" customFormat="1" ht="30">
      <c r="A27" s="522"/>
      <c r="B27" s="125" t="s">
        <v>17</v>
      </c>
      <c r="C27" s="125" t="s">
        <v>1079</v>
      </c>
      <c r="D27" s="134" t="s">
        <v>1199</v>
      </c>
    </row>
    <row r="28" spans="1:4" ht="15.75" thickBot="1">
      <c r="A28" s="522"/>
      <c r="B28" s="125" t="s">
        <v>828</v>
      </c>
      <c r="C28" s="125" t="s">
        <v>1079</v>
      </c>
      <c r="D28" s="134" t="s">
        <v>1204</v>
      </c>
    </row>
    <row r="29" spans="1:4" ht="15">
      <c r="A29" s="518" t="s">
        <v>22</v>
      </c>
      <c r="B29" s="127" t="s">
        <v>23</v>
      </c>
      <c r="C29" s="121" t="s">
        <v>1080</v>
      </c>
      <c r="D29" s="136" t="s">
        <v>953</v>
      </c>
    </row>
    <row r="30" spans="1:4" ht="15">
      <c r="A30" s="519"/>
      <c r="B30" s="129" t="s">
        <v>24</v>
      </c>
      <c r="C30" s="122" t="s">
        <v>961</v>
      </c>
      <c r="D30" s="137" t="s">
        <v>1161</v>
      </c>
    </row>
    <row r="31" spans="1:4" ht="15">
      <c r="A31" s="519"/>
      <c r="B31" s="129" t="s">
        <v>25</v>
      </c>
      <c r="C31" s="122" t="s">
        <v>1080</v>
      </c>
      <c r="D31" s="137" t="s">
        <v>1162</v>
      </c>
    </row>
    <row r="32" spans="1:4" ht="15">
      <c r="A32" s="519"/>
      <c r="B32" s="129" t="s">
        <v>1319</v>
      </c>
      <c r="C32" s="122" t="s">
        <v>1080</v>
      </c>
      <c r="D32" s="137" t="s">
        <v>1163</v>
      </c>
    </row>
    <row r="33" spans="1:4" ht="15.75" thickBot="1">
      <c r="A33" s="520"/>
      <c r="B33" s="128" t="s">
        <v>27</v>
      </c>
      <c r="C33" s="123" t="s">
        <v>1080</v>
      </c>
      <c r="D33" s="138" t="s">
        <v>1164</v>
      </c>
    </row>
    <row r="34" spans="1:4" ht="30">
      <c r="A34" s="518" t="s">
        <v>28</v>
      </c>
      <c r="B34" s="127" t="s">
        <v>29</v>
      </c>
      <c r="C34" s="121" t="s">
        <v>958</v>
      </c>
      <c r="D34" s="136" t="s">
        <v>1205</v>
      </c>
    </row>
    <row r="35" spans="1:4" ht="15">
      <c r="A35" s="519"/>
      <c r="B35" s="129" t="s">
        <v>1207</v>
      </c>
      <c r="C35" s="125" t="s">
        <v>1079</v>
      </c>
      <c r="D35" s="137" t="s">
        <v>1206</v>
      </c>
    </row>
    <row r="36" spans="1:4" ht="15">
      <c r="A36" s="519"/>
      <c r="B36" s="129" t="s">
        <v>1179</v>
      </c>
      <c r="C36" s="124" t="s">
        <v>954</v>
      </c>
      <c r="D36" s="137" t="s">
        <v>1175</v>
      </c>
    </row>
    <row r="37" spans="1:4" ht="15">
      <c r="A37" s="519"/>
      <c r="B37" s="129" t="s">
        <v>1208</v>
      </c>
      <c r="C37" s="125" t="s">
        <v>1079</v>
      </c>
      <c r="D37" s="137" t="s">
        <v>1206</v>
      </c>
    </row>
    <row r="38" spans="1:4" ht="15.75" thickBot="1">
      <c r="A38" s="520"/>
      <c r="B38" s="128" t="s">
        <v>1178</v>
      </c>
      <c r="C38" s="126" t="s">
        <v>954</v>
      </c>
      <c r="D38" s="138" t="s">
        <v>1180</v>
      </c>
    </row>
    <row r="39" spans="1:4" ht="15">
      <c r="A39" s="518" t="s">
        <v>1170</v>
      </c>
      <c r="B39" s="127" t="s">
        <v>24</v>
      </c>
      <c r="C39" s="127" t="s">
        <v>1079</v>
      </c>
      <c r="D39" s="136" t="s">
        <v>1181</v>
      </c>
    </row>
    <row r="40" spans="1:4" ht="15">
      <c r="A40" s="519"/>
      <c r="B40" s="129" t="s">
        <v>866</v>
      </c>
      <c r="C40" s="122" t="s">
        <v>1080</v>
      </c>
      <c r="D40" s="137" t="s">
        <v>1165</v>
      </c>
    </row>
    <row r="41" spans="1:4" ht="15">
      <c r="A41" s="519"/>
      <c r="B41" s="129" t="s">
        <v>33</v>
      </c>
      <c r="C41" s="124" t="s">
        <v>1210</v>
      </c>
      <c r="D41" s="137" t="s">
        <v>1166</v>
      </c>
    </row>
    <row r="42" spans="1:4" ht="15.75" thickBot="1">
      <c r="A42" s="519"/>
      <c r="B42" s="129" t="s">
        <v>34</v>
      </c>
      <c r="C42" s="124" t="s">
        <v>1210</v>
      </c>
      <c r="D42" s="137" t="s">
        <v>1167</v>
      </c>
    </row>
    <row r="43" spans="1:4" ht="30">
      <c r="A43" s="519"/>
      <c r="B43" s="129" t="s">
        <v>35</v>
      </c>
      <c r="C43" s="122" t="s">
        <v>958</v>
      </c>
      <c r="D43" s="136" t="s">
        <v>1209</v>
      </c>
    </row>
    <row r="44" spans="1:4" ht="15">
      <c r="A44" s="519"/>
      <c r="B44" s="129" t="s">
        <v>980</v>
      </c>
      <c r="C44" s="122" t="s">
        <v>954</v>
      </c>
      <c r="D44" s="137" t="s">
        <v>1182</v>
      </c>
    </row>
    <row r="45" spans="1:4" ht="27" customHeight="1" thickBot="1">
      <c r="A45" s="520"/>
      <c r="B45" s="128" t="s">
        <v>36</v>
      </c>
      <c r="C45" s="123" t="s">
        <v>954</v>
      </c>
      <c r="D45" s="138" t="s">
        <v>1183</v>
      </c>
    </row>
    <row r="46" spans="1:4" ht="30">
      <c r="A46" s="518" t="s">
        <v>42</v>
      </c>
      <c r="B46" s="127" t="s">
        <v>955</v>
      </c>
      <c r="C46" s="121" t="s">
        <v>958</v>
      </c>
      <c r="D46" s="136" t="s">
        <v>1200</v>
      </c>
    </row>
    <row r="47" spans="1:4" ht="15">
      <c r="A47" s="519"/>
      <c r="B47" s="129" t="s">
        <v>45</v>
      </c>
      <c r="C47" s="125" t="s">
        <v>945</v>
      </c>
      <c r="D47" s="137" t="s">
        <v>1184</v>
      </c>
    </row>
    <row r="48" spans="1:4" ht="45">
      <c r="A48" s="519"/>
      <c r="B48" s="129" t="s">
        <v>46</v>
      </c>
      <c r="C48" s="122" t="s">
        <v>958</v>
      </c>
      <c r="D48" s="137" t="s">
        <v>1211</v>
      </c>
    </row>
    <row r="49" spans="1:4" ht="33" customHeight="1">
      <c r="A49" s="519"/>
      <c r="B49" s="129" t="s">
        <v>47</v>
      </c>
      <c r="C49" s="124" t="s">
        <v>1210</v>
      </c>
      <c r="D49" s="137" t="s">
        <v>1185</v>
      </c>
    </row>
    <row r="50" spans="1:4" ht="15">
      <c r="A50" s="519"/>
      <c r="B50" s="129" t="s">
        <v>867</v>
      </c>
      <c r="C50" s="124" t="s">
        <v>1210</v>
      </c>
      <c r="D50" s="137" t="s">
        <v>1186</v>
      </c>
    </row>
    <row r="51" spans="1:4" ht="15.75" thickBot="1">
      <c r="A51" s="520"/>
      <c r="B51" s="128" t="s">
        <v>48</v>
      </c>
      <c r="C51" s="128" t="s">
        <v>1210</v>
      </c>
      <c r="D51" s="115" t="s">
        <v>1169</v>
      </c>
    </row>
    <row r="52" spans="1:4" ht="15">
      <c r="A52" s="518" t="s">
        <v>54</v>
      </c>
      <c r="B52" s="127" t="s">
        <v>957</v>
      </c>
      <c r="C52" s="127" t="s">
        <v>1079</v>
      </c>
      <c r="D52" s="136" t="s">
        <v>1171</v>
      </c>
    </row>
    <row r="53" spans="1:4" ht="15">
      <c r="A53" s="519"/>
      <c r="B53" s="129" t="s">
        <v>45</v>
      </c>
      <c r="C53" s="129" t="s">
        <v>1079</v>
      </c>
      <c r="D53" s="137" t="s">
        <v>1184</v>
      </c>
    </row>
    <row r="54" spans="1:4" ht="15">
      <c r="A54" s="519"/>
      <c r="B54" s="129" t="s">
        <v>939</v>
      </c>
      <c r="C54" s="129" t="s">
        <v>1210</v>
      </c>
      <c r="D54" s="137" t="s">
        <v>1187</v>
      </c>
    </row>
    <row r="55" spans="1:4" ht="30.75" customHeight="1">
      <c r="A55" s="519"/>
      <c r="B55" s="129" t="s">
        <v>55</v>
      </c>
      <c r="C55" s="129" t="s">
        <v>1210</v>
      </c>
      <c r="D55" s="137" t="s">
        <v>1188</v>
      </c>
    </row>
    <row r="56" spans="1:4" ht="15">
      <c r="A56" s="519"/>
      <c r="B56" s="129" t="s">
        <v>56</v>
      </c>
      <c r="C56" s="129" t="s">
        <v>961</v>
      </c>
      <c r="D56" s="137" t="s">
        <v>1189</v>
      </c>
    </row>
    <row r="57" spans="1:4" s="24" customFormat="1" ht="15.75" thickBot="1">
      <c r="A57" s="520"/>
      <c r="B57" s="130" t="s">
        <v>48</v>
      </c>
      <c r="C57" s="130" t="s">
        <v>1210</v>
      </c>
      <c r="D57" s="135" t="s">
        <v>1169</v>
      </c>
    </row>
    <row r="58" spans="1:4" s="24" customFormat="1" ht="30">
      <c r="A58" s="515" t="s">
        <v>57</v>
      </c>
      <c r="B58" s="131" t="s">
        <v>58</v>
      </c>
      <c r="C58" s="131" t="s">
        <v>958</v>
      </c>
      <c r="D58" s="136" t="s">
        <v>1212</v>
      </c>
    </row>
    <row r="59" spans="1:4" ht="15">
      <c r="A59" s="516"/>
      <c r="B59" s="129" t="s">
        <v>59</v>
      </c>
      <c r="C59" s="125" t="s">
        <v>1210</v>
      </c>
      <c r="D59" s="137" t="s">
        <v>1191</v>
      </c>
    </row>
    <row r="60" spans="1:4" ht="15">
      <c r="A60" s="516"/>
      <c r="B60" s="129" t="s">
        <v>60</v>
      </c>
      <c r="C60" s="125" t="s">
        <v>1210</v>
      </c>
      <c r="D60" s="137" t="s">
        <v>1190</v>
      </c>
    </row>
    <row r="61" spans="1:4" ht="15.75" thickBot="1">
      <c r="A61" s="517"/>
      <c r="B61" s="130" t="s">
        <v>48</v>
      </c>
      <c r="C61" s="130" t="s">
        <v>1210</v>
      </c>
      <c r="D61" s="135" t="s">
        <v>1169</v>
      </c>
    </row>
    <row r="62" spans="1:4" ht="15">
      <c r="A62" s="518" t="s">
        <v>61</v>
      </c>
      <c r="B62" s="127" t="s">
        <v>62</v>
      </c>
      <c r="C62" s="127" t="s">
        <v>961</v>
      </c>
      <c r="D62" s="136" t="s">
        <v>1174</v>
      </c>
    </row>
    <row r="63" spans="1:4" ht="30">
      <c r="A63" s="519"/>
      <c r="B63" s="129" t="s">
        <v>63</v>
      </c>
      <c r="C63" s="125" t="s">
        <v>1210</v>
      </c>
      <c r="D63" s="137" t="s">
        <v>1173</v>
      </c>
    </row>
    <row r="64" spans="1:4" ht="30">
      <c r="A64" s="519"/>
      <c r="B64" s="129" t="s">
        <v>940</v>
      </c>
      <c r="C64" s="125" t="s">
        <v>1210</v>
      </c>
      <c r="D64" s="137" t="s">
        <v>1172</v>
      </c>
    </row>
    <row r="65" spans="1:4" ht="15.75" thickBot="1">
      <c r="A65" s="520"/>
      <c r="B65" s="128" t="s">
        <v>45</v>
      </c>
      <c r="C65" s="128" t="s">
        <v>956</v>
      </c>
      <c r="D65" s="138" t="s">
        <v>1168</v>
      </c>
    </row>
  </sheetData>
  <mergeCells count="11">
    <mergeCell ref="A2:A7"/>
    <mergeCell ref="A8:A12"/>
    <mergeCell ref="A13:A18"/>
    <mergeCell ref="A19:A28"/>
    <mergeCell ref="A29:A33"/>
    <mergeCell ref="A58:A61"/>
    <mergeCell ref="A62:A65"/>
    <mergeCell ref="A34:A38"/>
    <mergeCell ref="A39:A45"/>
    <mergeCell ref="A46:A51"/>
    <mergeCell ref="A52:A57"/>
  </mergeCells>
  <pageMargins left="0.7" right="0.7" top="0.75" bottom="0.75" header="0.3" footer="0.3"/>
  <pageSetup paperSize="9"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A1BB-9ED5-4122-98E1-2097843C1D75}">
  <sheetPr codeName="Foglio10"/>
  <dimension ref="A1"/>
  <sheetViews>
    <sheetView workbookViewId="0">
      <selection activeCell="I29" sqref="I29"/>
    </sheetView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9060-5055-4AAA-8CD3-C726A36C3706}">
  <sheetPr codeName="Foglio11"/>
  <dimension ref="A1:B14"/>
  <sheetViews>
    <sheetView workbookViewId="0">
      <selection activeCell="D14" sqref="D14"/>
    </sheetView>
  </sheetViews>
  <sheetFormatPr defaultRowHeight="12.75"/>
  <cols>
    <col min="1" max="1" width="16.5703125" bestFit="1" customWidth="1"/>
    <col min="2" max="2" width="29" bestFit="1" customWidth="1"/>
  </cols>
  <sheetData>
    <row r="1" spans="1:2">
      <c r="A1" s="19" t="s">
        <v>1024</v>
      </c>
      <c r="B1" s="19" t="s">
        <v>943</v>
      </c>
    </row>
    <row r="2" spans="1:2">
      <c r="A2" s="20" t="s">
        <v>1025</v>
      </c>
      <c r="B2" s="20" t="s">
        <v>1026</v>
      </c>
    </row>
    <row r="3" spans="1:2">
      <c r="A3" s="20" t="s">
        <v>1027</v>
      </c>
      <c r="B3" s="20" t="s">
        <v>1028</v>
      </c>
    </row>
    <row r="4" spans="1:2">
      <c r="A4" s="20" t="s">
        <v>1029</v>
      </c>
      <c r="B4" s="20" t="s">
        <v>1</v>
      </c>
    </row>
    <row r="5" spans="1:2">
      <c r="A5" s="20" t="s">
        <v>1030</v>
      </c>
      <c r="B5" s="20" t="s">
        <v>2</v>
      </c>
    </row>
    <row r="6" spans="1:2">
      <c r="A6" s="20" t="s">
        <v>1031</v>
      </c>
      <c r="B6" s="20" t="s">
        <v>1032</v>
      </c>
    </row>
    <row r="7" spans="1:2">
      <c r="A7" s="20" t="s">
        <v>1033</v>
      </c>
      <c r="B7" s="20" t="s">
        <v>1034</v>
      </c>
    </row>
    <row r="8" spans="1:2">
      <c r="A8" s="20" t="s">
        <v>1035</v>
      </c>
      <c r="B8" s="20" t="s">
        <v>1036</v>
      </c>
    </row>
    <row r="9" spans="1:2">
      <c r="A9" s="20" t="s">
        <v>1037</v>
      </c>
      <c r="B9" s="20" t="s">
        <v>1038</v>
      </c>
    </row>
    <row r="10" spans="1:2">
      <c r="A10" s="20" t="s">
        <v>1039</v>
      </c>
      <c r="B10" s="20" t="s">
        <v>1040</v>
      </c>
    </row>
    <row r="11" spans="1:2">
      <c r="A11" s="20" t="s">
        <v>1041</v>
      </c>
      <c r="B11" s="20" t="s">
        <v>1042</v>
      </c>
    </row>
    <row r="12" spans="1:2">
      <c r="A12" s="20" t="s">
        <v>1043</v>
      </c>
      <c r="B12" s="20" t="s">
        <v>1044</v>
      </c>
    </row>
    <row r="13" spans="1:2">
      <c r="A13" s="20" t="s">
        <v>1045</v>
      </c>
      <c r="B13" s="20" t="s">
        <v>1046</v>
      </c>
    </row>
    <row r="14" spans="1:2">
      <c r="A14" s="20" t="s">
        <v>1047</v>
      </c>
      <c r="B14" s="20" t="s">
        <v>1048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1CE2-B999-4C66-83A5-3F74C2CBFDD9}">
  <sheetPr codeName="Foglio12"/>
  <dimension ref="A1:I9"/>
  <sheetViews>
    <sheetView zoomScale="90" zoomScaleNormal="90" workbookViewId="0">
      <selection activeCell="C25" sqref="C25"/>
    </sheetView>
  </sheetViews>
  <sheetFormatPr defaultRowHeight="12.75"/>
  <cols>
    <col min="1" max="9" width="27.85546875" customWidth="1"/>
  </cols>
  <sheetData>
    <row r="1" spans="1:9">
      <c r="A1" s="29" t="s">
        <v>1023</v>
      </c>
      <c r="B1" s="29">
        <v>1</v>
      </c>
      <c r="C1" s="37">
        <v>2</v>
      </c>
      <c r="D1" s="37">
        <v>3</v>
      </c>
      <c r="E1" s="37">
        <v>4</v>
      </c>
      <c r="F1" s="37">
        <v>5</v>
      </c>
      <c r="G1" s="37">
        <v>6</v>
      </c>
      <c r="H1" s="37">
        <v>7</v>
      </c>
      <c r="I1" s="37">
        <v>8</v>
      </c>
    </row>
    <row r="2" spans="1:9" ht="15">
      <c r="A2" s="28" t="s">
        <v>964</v>
      </c>
      <c r="B2" s="12" t="s">
        <v>37</v>
      </c>
      <c r="C2" s="12" t="s">
        <v>38</v>
      </c>
      <c r="D2" s="12" t="s">
        <v>39</v>
      </c>
      <c r="E2" s="12" t="s">
        <v>40</v>
      </c>
      <c r="F2" s="12" t="s">
        <v>41</v>
      </c>
      <c r="G2" s="12" t="s">
        <v>848</v>
      </c>
      <c r="H2" s="12" t="s">
        <v>848</v>
      </c>
      <c r="I2" s="12" t="s">
        <v>848</v>
      </c>
    </row>
    <row r="3" spans="1:9" ht="15">
      <c r="A3" s="28" t="s">
        <v>965</v>
      </c>
      <c r="B3" s="12" t="s">
        <v>37</v>
      </c>
      <c r="C3" s="12" t="s">
        <v>973</v>
      </c>
      <c r="D3" s="12" t="s">
        <v>38</v>
      </c>
      <c r="E3" s="12" t="s">
        <v>39</v>
      </c>
      <c r="F3" s="12" t="s">
        <v>40</v>
      </c>
      <c r="G3" s="12" t="s">
        <v>41</v>
      </c>
      <c r="H3" s="12" t="s">
        <v>848</v>
      </c>
      <c r="I3" s="12" t="s">
        <v>848</v>
      </c>
    </row>
    <row r="4" spans="1:9" ht="30">
      <c r="A4" s="28" t="s">
        <v>966</v>
      </c>
      <c r="B4" s="12" t="s">
        <v>37</v>
      </c>
      <c r="C4" s="12" t="s">
        <v>973</v>
      </c>
      <c r="D4" s="12" t="s">
        <v>38</v>
      </c>
      <c r="E4" s="12" t="s">
        <v>976</v>
      </c>
      <c r="F4" s="12" t="s">
        <v>39</v>
      </c>
      <c r="G4" s="12" t="s">
        <v>40</v>
      </c>
      <c r="H4" s="12" t="s">
        <v>41</v>
      </c>
      <c r="I4" s="12" t="s">
        <v>848</v>
      </c>
    </row>
    <row r="5" spans="1:9" ht="42.75">
      <c r="A5" s="28" t="s">
        <v>967</v>
      </c>
      <c r="B5" s="12" t="s">
        <v>971</v>
      </c>
      <c r="C5" s="12" t="s">
        <v>974</v>
      </c>
      <c r="D5" s="12" t="s">
        <v>38</v>
      </c>
      <c r="E5" s="12" t="s">
        <v>39</v>
      </c>
      <c r="F5" s="12" t="s">
        <v>40</v>
      </c>
      <c r="G5" s="12" t="s">
        <v>41</v>
      </c>
      <c r="H5" s="12" t="s">
        <v>848</v>
      </c>
      <c r="I5" s="12" t="s">
        <v>848</v>
      </c>
    </row>
    <row r="6" spans="1:9" ht="30">
      <c r="A6" s="28" t="s">
        <v>968</v>
      </c>
      <c r="B6" s="12" t="s">
        <v>972</v>
      </c>
      <c r="C6" s="12" t="s">
        <v>848</v>
      </c>
      <c r="D6" s="12" t="s">
        <v>848</v>
      </c>
      <c r="E6" s="12" t="s">
        <v>848</v>
      </c>
      <c r="F6" s="12" t="s">
        <v>848</v>
      </c>
      <c r="G6" s="12" t="s">
        <v>848</v>
      </c>
      <c r="H6" s="12" t="s">
        <v>848</v>
      </c>
      <c r="I6" s="12" t="s">
        <v>848</v>
      </c>
    </row>
    <row r="7" spans="1:9" ht="42.75">
      <c r="A7" s="28" t="s">
        <v>969</v>
      </c>
      <c r="B7" s="12" t="s">
        <v>972</v>
      </c>
      <c r="C7" s="12" t="s">
        <v>971</v>
      </c>
      <c r="D7" s="12" t="s">
        <v>975</v>
      </c>
      <c r="E7" s="12" t="s">
        <v>38</v>
      </c>
      <c r="F7" s="12" t="s">
        <v>978</v>
      </c>
      <c r="G7" s="12" t="s">
        <v>979</v>
      </c>
      <c r="H7" s="12" t="s">
        <v>848</v>
      </c>
      <c r="I7" s="12" t="s">
        <v>848</v>
      </c>
    </row>
    <row r="8" spans="1:9" ht="15">
      <c r="A8" s="28" t="s">
        <v>1215</v>
      </c>
      <c r="B8" s="12" t="s">
        <v>979</v>
      </c>
      <c r="C8" s="12" t="s">
        <v>848</v>
      </c>
      <c r="D8" s="12" t="s">
        <v>848</v>
      </c>
      <c r="E8" s="12" t="s">
        <v>848</v>
      </c>
      <c r="F8" s="12" t="s">
        <v>848</v>
      </c>
      <c r="G8" s="12" t="s">
        <v>848</v>
      </c>
      <c r="H8" s="12" t="s">
        <v>848</v>
      </c>
      <c r="I8" s="12" t="s">
        <v>848</v>
      </c>
    </row>
    <row r="9" spans="1:9" ht="30">
      <c r="A9" s="28" t="s">
        <v>970</v>
      </c>
      <c r="B9" s="12" t="s">
        <v>37</v>
      </c>
      <c r="C9" s="12" t="s">
        <v>973</v>
      </c>
      <c r="D9" s="12" t="s">
        <v>38</v>
      </c>
      <c r="E9" s="12" t="s">
        <v>977</v>
      </c>
      <c r="F9" s="12" t="s">
        <v>976</v>
      </c>
      <c r="G9" s="12" t="s">
        <v>39</v>
      </c>
      <c r="H9" s="12" t="s">
        <v>40</v>
      </c>
      <c r="I9" s="12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EB5F-103E-47FA-A042-84352A9B6163}">
  <sheetPr codeName="Foglio13"/>
  <dimension ref="A1:E66"/>
  <sheetViews>
    <sheetView workbookViewId="0">
      <selection activeCell="B6" sqref="B6"/>
    </sheetView>
  </sheetViews>
  <sheetFormatPr defaultRowHeight="12.75"/>
  <cols>
    <col min="1" max="1" width="15.42578125" bestFit="1" customWidth="1"/>
    <col min="2" max="4" width="31.28515625" customWidth="1"/>
  </cols>
  <sheetData>
    <row r="1" spans="1:5" ht="25.5">
      <c r="A1" s="38" t="s">
        <v>868</v>
      </c>
      <c r="B1" s="38" t="s">
        <v>869</v>
      </c>
      <c r="C1" s="38" t="s">
        <v>870</v>
      </c>
      <c r="D1" s="38" t="s">
        <v>871</v>
      </c>
      <c r="E1" s="38" t="s">
        <v>872</v>
      </c>
    </row>
    <row r="2" spans="1:5">
      <c r="A2" s="29">
        <v>670</v>
      </c>
      <c r="B2" s="39" t="s">
        <v>873</v>
      </c>
      <c r="C2" s="39" t="s">
        <v>874</v>
      </c>
      <c r="D2" s="39" t="s">
        <v>875</v>
      </c>
      <c r="E2" s="39" t="s">
        <v>874</v>
      </c>
    </row>
    <row r="3" spans="1:5" ht="25.5">
      <c r="A3" s="29">
        <v>672</v>
      </c>
      <c r="B3" s="39" t="s">
        <v>876</v>
      </c>
      <c r="C3" s="39" t="s">
        <v>877</v>
      </c>
      <c r="D3" s="39" t="s">
        <v>878</v>
      </c>
      <c r="E3" s="39" t="s">
        <v>874</v>
      </c>
    </row>
    <row r="4" spans="1:5">
      <c r="A4" s="29">
        <v>676</v>
      </c>
      <c r="B4" s="39" t="s">
        <v>879</v>
      </c>
      <c r="C4" s="39" t="s">
        <v>880</v>
      </c>
      <c r="D4" s="39" t="s">
        <v>881</v>
      </c>
      <c r="E4" s="39" t="s">
        <v>874</v>
      </c>
    </row>
    <row r="5" spans="1:5" ht="25.5">
      <c r="A5" s="29">
        <v>768</v>
      </c>
      <c r="B5" s="39" t="s">
        <v>1049</v>
      </c>
      <c r="C5" s="39" t="s">
        <v>880</v>
      </c>
      <c r="D5" s="39" t="s">
        <v>881</v>
      </c>
      <c r="E5" s="39" t="s">
        <v>874</v>
      </c>
    </row>
    <row r="6" spans="1:5">
      <c r="A6" s="29">
        <v>769</v>
      </c>
      <c r="B6" s="39" t="s">
        <v>882</v>
      </c>
      <c r="C6" s="39" t="s">
        <v>880</v>
      </c>
      <c r="D6" s="39" t="s">
        <v>881</v>
      </c>
      <c r="E6" s="39" t="s">
        <v>874</v>
      </c>
    </row>
    <row r="7" spans="1:5" ht="25.5">
      <c r="A7" s="29">
        <v>770</v>
      </c>
      <c r="B7" s="39" t="s">
        <v>883</v>
      </c>
      <c r="C7" s="39" t="s">
        <v>880</v>
      </c>
      <c r="D7" s="39" t="s">
        <v>881</v>
      </c>
      <c r="E7" s="39" t="s">
        <v>874</v>
      </c>
    </row>
    <row r="8" spans="1:5">
      <c r="A8" s="29">
        <v>772</v>
      </c>
      <c r="B8" s="39" t="s">
        <v>884</v>
      </c>
      <c r="C8" s="39" t="s">
        <v>885</v>
      </c>
      <c r="D8" s="39" t="s">
        <v>886</v>
      </c>
      <c r="E8" s="39" t="s">
        <v>874</v>
      </c>
    </row>
    <row r="9" spans="1:5">
      <c r="A9" s="29">
        <v>773</v>
      </c>
      <c r="B9" s="39" t="s">
        <v>887</v>
      </c>
      <c r="C9" s="39" t="s">
        <v>874</v>
      </c>
      <c r="D9" s="39" t="s">
        <v>875</v>
      </c>
      <c r="E9" s="39" t="s">
        <v>874</v>
      </c>
    </row>
    <row r="10" spans="1:5" ht="25.5">
      <c r="A10" s="29">
        <v>774</v>
      </c>
      <c r="B10" s="39" t="s">
        <v>888</v>
      </c>
      <c r="C10" s="39" t="s">
        <v>889</v>
      </c>
      <c r="D10" s="39" t="s">
        <v>890</v>
      </c>
      <c r="E10" s="39" t="s">
        <v>874</v>
      </c>
    </row>
    <row r="11" spans="1:5" ht="25.5">
      <c r="A11" s="29">
        <v>775</v>
      </c>
      <c r="B11" s="39" t="s">
        <v>1050</v>
      </c>
      <c r="C11" s="39" t="s">
        <v>880</v>
      </c>
      <c r="D11" s="39" t="s">
        <v>881</v>
      </c>
      <c r="E11" s="39" t="s">
        <v>874</v>
      </c>
    </row>
    <row r="12" spans="1:5">
      <c r="A12" s="29">
        <v>776</v>
      </c>
      <c r="B12" s="39" t="s">
        <v>891</v>
      </c>
      <c r="C12" s="39" t="s">
        <v>892</v>
      </c>
      <c r="D12" s="39" t="s">
        <v>893</v>
      </c>
      <c r="E12" s="39" t="s">
        <v>874</v>
      </c>
    </row>
    <row r="13" spans="1:5" ht="25.5">
      <c r="A13" s="29">
        <v>777</v>
      </c>
      <c r="B13" s="39" t="s">
        <v>1051</v>
      </c>
      <c r="C13" s="39" t="s">
        <v>877</v>
      </c>
      <c r="D13" s="39" t="s">
        <v>878</v>
      </c>
      <c r="E13" s="39" t="s">
        <v>874</v>
      </c>
    </row>
    <row r="14" spans="1:5" ht="25.5">
      <c r="A14" s="29">
        <v>778</v>
      </c>
      <c r="B14" s="39" t="s">
        <v>894</v>
      </c>
      <c r="C14" s="39" t="s">
        <v>895</v>
      </c>
      <c r="D14" s="39" t="s">
        <v>896</v>
      </c>
      <c r="E14" s="39" t="s">
        <v>874</v>
      </c>
    </row>
    <row r="15" spans="1:5" ht="25.5">
      <c r="A15" s="29">
        <v>779</v>
      </c>
      <c r="B15" s="39" t="s">
        <v>897</v>
      </c>
      <c r="C15" s="39" t="s">
        <v>885</v>
      </c>
      <c r="D15" s="39" t="s">
        <v>886</v>
      </c>
      <c r="E15" s="39" t="s">
        <v>874</v>
      </c>
    </row>
    <row r="16" spans="1:5">
      <c r="A16" s="29">
        <v>780</v>
      </c>
      <c r="B16" s="39" t="s">
        <v>898</v>
      </c>
      <c r="C16" s="39" t="s">
        <v>885</v>
      </c>
      <c r="D16" s="39" t="s">
        <v>886</v>
      </c>
      <c r="E16" s="39" t="s">
        <v>874</v>
      </c>
    </row>
    <row r="17" spans="1:5">
      <c r="A17" s="29">
        <v>781</v>
      </c>
      <c r="B17" s="39" t="s">
        <v>899</v>
      </c>
      <c r="C17" s="39" t="s">
        <v>885</v>
      </c>
      <c r="D17" s="39" t="s">
        <v>886</v>
      </c>
      <c r="E17" s="39" t="s">
        <v>874</v>
      </c>
    </row>
    <row r="18" spans="1:5" ht="25.5">
      <c r="A18" s="29">
        <v>782</v>
      </c>
      <c r="B18" s="39" t="s">
        <v>1052</v>
      </c>
      <c r="C18" s="39" t="s">
        <v>895</v>
      </c>
      <c r="D18" s="39" t="s">
        <v>896</v>
      </c>
      <c r="E18" s="39" t="s">
        <v>874</v>
      </c>
    </row>
    <row r="19" spans="1:5">
      <c r="A19" s="29">
        <v>783</v>
      </c>
      <c r="B19" s="39" t="s">
        <v>900</v>
      </c>
      <c r="C19" s="39" t="s">
        <v>880</v>
      </c>
      <c r="D19" s="39" t="s">
        <v>881</v>
      </c>
      <c r="E19" s="39" t="s">
        <v>874</v>
      </c>
    </row>
    <row r="20" spans="1:5">
      <c r="A20" s="29">
        <v>784</v>
      </c>
      <c r="B20" s="39" t="s">
        <v>901</v>
      </c>
      <c r="C20" s="39" t="s">
        <v>874</v>
      </c>
      <c r="D20" s="39" t="s">
        <v>875</v>
      </c>
      <c r="E20" s="39" t="s">
        <v>874</v>
      </c>
    </row>
    <row r="21" spans="1:5">
      <c r="A21" s="29">
        <v>785</v>
      </c>
      <c r="B21" s="39" t="s">
        <v>902</v>
      </c>
      <c r="C21" s="39" t="s">
        <v>874</v>
      </c>
      <c r="D21" s="39" t="s">
        <v>875</v>
      </c>
      <c r="E21" s="39" t="s">
        <v>874</v>
      </c>
    </row>
    <row r="22" spans="1:5" ht="25.5">
      <c r="A22" s="29">
        <v>786</v>
      </c>
      <c r="B22" s="39" t="s">
        <v>903</v>
      </c>
      <c r="C22" s="39" t="s">
        <v>904</v>
      </c>
      <c r="D22" s="39" t="s">
        <v>1053</v>
      </c>
      <c r="E22" s="39" t="s">
        <v>874</v>
      </c>
    </row>
    <row r="23" spans="1:5">
      <c r="A23" s="29">
        <v>787</v>
      </c>
      <c r="B23" s="39" t="s">
        <v>905</v>
      </c>
      <c r="C23" s="39" t="s">
        <v>874</v>
      </c>
      <c r="D23" s="39" t="s">
        <v>875</v>
      </c>
      <c r="E23" s="39" t="s">
        <v>874</v>
      </c>
    </row>
    <row r="24" spans="1:5">
      <c r="A24" s="29">
        <v>788</v>
      </c>
      <c r="B24" s="39" t="s">
        <v>906</v>
      </c>
      <c r="C24" s="39" t="s">
        <v>874</v>
      </c>
      <c r="D24" s="39" t="s">
        <v>875</v>
      </c>
      <c r="E24" s="39" t="s">
        <v>874</v>
      </c>
    </row>
    <row r="25" spans="1:5">
      <c r="A25" s="29">
        <v>789</v>
      </c>
      <c r="B25" s="39" t="s">
        <v>907</v>
      </c>
      <c r="C25" s="39" t="s">
        <v>908</v>
      </c>
      <c r="D25" s="39" t="s">
        <v>909</v>
      </c>
      <c r="E25" s="39" t="s">
        <v>874</v>
      </c>
    </row>
    <row r="26" spans="1:5">
      <c r="A26" s="29">
        <v>790</v>
      </c>
      <c r="B26" s="39" t="s">
        <v>910</v>
      </c>
      <c r="C26" s="39" t="s">
        <v>908</v>
      </c>
      <c r="D26" s="39" t="s">
        <v>909</v>
      </c>
      <c r="E26" s="39" t="s">
        <v>874</v>
      </c>
    </row>
    <row r="27" spans="1:5">
      <c r="A27" s="29">
        <v>791</v>
      </c>
      <c r="B27" s="39" t="s">
        <v>911</v>
      </c>
      <c r="C27" s="39" t="s">
        <v>912</v>
      </c>
      <c r="D27" s="39" t="s">
        <v>913</v>
      </c>
      <c r="E27" s="39" t="s">
        <v>874</v>
      </c>
    </row>
    <row r="28" spans="1:5">
      <c r="A28" s="29">
        <v>792</v>
      </c>
      <c r="B28" s="39" t="s">
        <v>914</v>
      </c>
      <c r="C28" s="39" t="s">
        <v>912</v>
      </c>
      <c r="D28" s="39" t="s">
        <v>913</v>
      </c>
      <c r="E28" s="39" t="s">
        <v>874</v>
      </c>
    </row>
    <row r="29" spans="1:5" ht="25.5">
      <c r="A29" s="29">
        <v>793</v>
      </c>
      <c r="B29" s="39" t="s">
        <v>915</v>
      </c>
      <c r="C29" s="39" t="s">
        <v>912</v>
      </c>
      <c r="D29" s="39" t="s">
        <v>913</v>
      </c>
      <c r="E29" s="39" t="s">
        <v>874</v>
      </c>
    </row>
    <row r="30" spans="1:5">
      <c r="A30" s="29">
        <v>794</v>
      </c>
      <c r="B30" s="39" t="s">
        <v>916</v>
      </c>
      <c r="C30" s="39" t="s">
        <v>874</v>
      </c>
      <c r="D30" s="39" t="s">
        <v>875</v>
      </c>
      <c r="E30" s="39" t="s">
        <v>874</v>
      </c>
    </row>
    <row r="31" spans="1:5">
      <c r="A31" s="29">
        <v>795</v>
      </c>
      <c r="B31" s="39" t="s">
        <v>917</v>
      </c>
      <c r="C31" s="39" t="s">
        <v>889</v>
      </c>
      <c r="D31" s="39" t="s">
        <v>890</v>
      </c>
      <c r="E31" s="39" t="s">
        <v>874</v>
      </c>
    </row>
    <row r="32" spans="1:5">
      <c r="A32" s="29">
        <v>796</v>
      </c>
      <c r="B32" s="39" t="s">
        <v>872</v>
      </c>
      <c r="C32" s="39" t="s">
        <v>874</v>
      </c>
      <c r="D32" s="39" t="s">
        <v>875</v>
      </c>
      <c r="E32" s="39" t="s">
        <v>918</v>
      </c>
    </row>
    <row r="33" spans="1:5">
      <c r="A33" s="29">
        <v>797</v>
      </c>
      <c r="B33" s="39" t="s">
        <v>919</v>
      </c>
      <c r="C33" s="39" t="s">
        <v>874</v>
      </c>
      <c r="D33" s="39" t="s">
        <v>875</v>
      </c>
      <c r="E33" s="39" t="s">
        <v>874</v>
      </c>
    </row>
    <row r="34" spans="1:5">
      <c r="A34" s="29">
        <v>798</v>
      </c>
      <c r="B34" s="39" t="s">
        <v>1054</v>
      </c>
      <c r="C34" s="39" t="s">
        <v>874</v>
      </c>
      <c r="D34" s="39" t="s">
        <v>875</v>
      </c>
      <c r="E34" s="39" t="s">
        <v>874</v>
      </c>
    </row>
    <row r="35" spans="1:5">
      <c r="A35" s="29">
        <v>799</v>
      </c>
      <c r="B35" s="39" t="s">
        <v>920</v>
      </c>
      <c r="C35" s="39" t="s">
        <v>874</v>
      </c>
      <c r="D35" s="39" t="s">
        <v>875</v>
      </c>
      <c r="E35" s="39" t="s">
        <v>874</v>
      </c>
    </row>
    <row r="36" spans="1:5">
      <c r="A36" s="29">
        <v>800</v>
      </c>
      <c r="B36" s="39" t="s">
        <v>921</v>
      </c>
      <c r="C36" s="39" t="s">
        <v>874</v>
      </c>
      <c r="D36" s="39" t="s">
        <v>875</v>
      </c>
      <c r="E36" s="39" t="s">
        <v>874</v>
      </c>
    </row>
    <row r="37" spans="1:5" ht="25.5">
      <c r="A37" s="29">
        <v>801</v>
      </c>
      <c r="B37" s="39" t="s">
        <v>922</v>
      </c>
      <c r="C37" s="39" t="s">
        <v>877</v>
      </c>
      <c r="D37" s="39" t="s">
        <v>878</v>
      </c>
      <c r="E37" s="39" t="s">
        <v>874</v>
      </c>
    </row>
    <row r="38" spans="1:5">
      <c r="A38" s="29">
        <v>802</v>
      </c>
      <c r="B38" s="39" t="s">
        <v>923</v>
      </c>
      <c r="C38" s="39" t="s">
        <v>924</v>
      </c>
      <c r="D38" s="39" t="s">
        <v>925</v>
      </c>
      <c r="E38" s="39" t="s">
        <v>874</v>
      </c>
    </row>
    <row r="39" spans="1:5">
      <c r="A39" s="29">
        <v>803</v>
      </c>
      <c r="B39" s="39" t="s">
        <v>926</v>
      </c>
      <c r="C39" s="39" t="s">
        <v>924</v>
      </c>
      <c r="D39" s="39" t="s">
        <v>925</v>
      </c>
      <c r="E39" s="39" t="s">
        <v>874</v>
      </c>
    </row>
    <row r="40" spans="1:5" ht="25.5">
      <c r="A40" s="29">
        <v>804</v>
      </c>
      <c r="B40" s="39" t="s">
        <v>927</v>
      </c>
      <c r="C40" s="39" t="s">
        <v>928</v>
      </c>
      <c r="D40" s="39" t="s">
        <v>929</v>
      </c>
      <c r="E40" s="39" t="s">
        <v>874</v>
      </c>
    </row>
    <row r="41" spans="1:5" ht="25.5">
      <c r="A41" s="29">
        <v>805</v>
      </c>
      <c r="B41" s="39" t="s">
        <v>930</v>
      </c>
      <c r="C41" s="39" t="s">
        <v>931</v>
      </c>
      <c r="D41" s="39" t="s">
        <v>932</v>
      </c>
      <c r="E41" s="39" t="s">
        <v>874</v>
      </c>
    </row>
    <row r="42" spans="1:5">
      <c r="A42" s="29">
        <v>2281</v>
      </c>
      <c r="B42" s="39" t="s">
        <v>1055</v>
      </c>
      <c r="C42" s="39" t="s">
        <v>1056</v>
      </c>
      <c r="D42" s="39" t="s">
        <v>1057</v>
      </c>
      <c r="E42" s="39" t="s">
        <v>874</v>
      </c>
    </row>
    <row r="43" spans="1:5" ht="25.5">
      <c r="A43" s="29">
        <v>2806</v>
      </c>
      <c r="B43" s="39" t="s">
        <v>1058</v>
      </c>
      <c r="C43" s="39" t="s">
        <v>874</v>
      </c>
      <c r="D43" s="39" t="s">
        <v>875</v>
      </c>
      <c r="E43" s="39" t="s">
        <v>874</v>
      </c>
    </row>
    <row r="44" spans="1:5">
      <c r="A44" s="29">
        <v>2807</v>
      </c>
      <c r="B44" s="39" t="s">
        <v>1059</v>
      </c>
      <c r="C44" s="39" t="s">
        <v>874</v>
      </c>
      <c r="D44" s="39" t="s">
        <v>875</v>
      </c>
      <c r="E44" s="39" t="s">
        <v>874</v>
      </c>
    </row>
    <row r="45" spans="1:5" ht="25.5">
      <c r="A45" s="29">
        <v>2808</v>
      </c>
      <c r="B45" s="39" t="s">
        <v>1060</v>
      </c>
      <c r="C45" s="39" t="s">
        <v>874</v>
      </c>
      <c r="D45" s="39" t="s">
        <v>875</v>
      </c>
      <c r="E45" s="39" t="s">
        <v>874</v>
      </c>
    </row>
    <row r="46" spans="1:5" ht="25.5">
      <c r="A46" s="29">
        <v>2809</v>
      </c>
      <c r="B46" s="39" t="s">
        <v>1061</v>
      </c>
      <c r="C46" s="39" t="s">
        <v>874</v>
      </c>
      <c r="D46" s="39" t="s">
        <v>875</v>
      </c>
      <c r="E46" s="39" t="s">
        <v>874</v>
      </c>
    </row>
    <row r="47" spans="1:5" ht="25.5">
      <c r="A47" s="29">
        <v>2810</v>
      </c>
      <c r="B47" s="39" t="s">
        <v>1062</v>
      </c>
      <c r="C47" s="39" t="s">
        <v>874</v>
      </c>
      <c r="D47" s="39" t="s">
        <v>875</v>
      </c>
      <c r="E47" s="39" t="s">
        <v>874</v>
      </c>
    </row>
    <row r="48" spans="1:5" ht="25.5">
      <c r="A48" s="29">
        <v>2811</v>
      </c>
      <c r="B48" s="39" t="s">
        <v>1063</v>
      </c>
      <c r="C48" s="39" t="s">
        <v>874</v>
      </c>
      <c r="D48" s="39" t="s">
        <v>875</v>
      </c>
      <c r="E48" s="39" t="s">
        <v>874</v>
      </c>
    </row>
    <row r="49" spans="1:5">
      <c r="A49" s="29">
        <v>2812</v>
      </c>
      <c r="B49" s="39" t="s">
        <v>1064</v>
      </c>
      <c r="C49" s="39" t="s">
        <v>874</v>
      </c>
      <c r="D49" s="39" t="s">
        <v>875</v>
      </c>
      <c r="E49" s="39" t="s">
        <v>874</v>
      </c>
    </row>
    <row r="50" spans="1:5" ht="25.5">
      <c r="A50" s="29">
        <v>2813</v>
      </c>
      <c r="B50" s="39" t="s">
        <v>1065</v>
      </c>
      <c r="C50" s="39" t="s">
        <v>874</v>
      </c>
      <c r="D50" s="39" t="s">
        <v>875</v>
      </c>
      <c r="E50" s="39" t="s">
        <v>874</v>
      </c>
    </row>
    <row r="51" spans="1:5" ht="25.5">
      <c r="A51" s="29">
        <v>2814</v>
      </c>
      <c r="B51" s="39" t="s">
        <v>1066</v>
      </c>
      <c r="C51" s="39" t="s">
        <v>874</v>
      </c>
      <c r="D51" s="39" t="s">
        <v>875</v>
      </c>
      <c r="E51" s="39" t="s">
        <v>874</v>
      </c>
    </row>
    <row r="52" spans="1:5">
      <c r="A52" s="29">
        <v>3887</v>
      </c>
      <c r="B52" s="39" t="s">
        <v>1067</v>
      </c>
      <c r="C52" s="39" t="s">
        <v>874</v>
      </c>
      <c r="D52" s="39" t="s">
        <v>875</v>
      </c>
      <c r="E52" s="39" t="s">
        <v>874</v>
      </c>
    </row>
    <row r="53" spans="1:5" ht="25.5">
      <c r="A53" s="29">
        <v>3888</v>
      </c>
      <c r="B53" s="39" t="s">
        <v>1068</v>
      </c>
      <c r="C53" s="39" t="s">
        <v>874</v>
      </c>
      <c r="D53" s="39" t="s">
        <v>875</v>
      </c>
      <c r="E53" s="39" t="s">
        <v>874</v>
      </c>
    </row>
    <row r="54" spans="1:5" ht="25.5">
      <c r="A54" s="29">
        <v>3889</v>
      </c>
      <c r="B54" s="39" t="s">
        <v>1069</v>
      </c>
      <c r="C54" s="39" t="s">
        <v>874</v>
      </c>
      <c r="D54" s="39" t="s">
        <v>875</v>
      </c>
      <c r="E54" s="39" t="s">
        <v>874</v>
      </c>
    </row>
    <row r="55" spans="1:5" ht="25.5">
      <c r="A55" s="29">
        <v>3890</v>
      </c>
      <c r="B55" s="39" t="s">
        <v>1070</v>
      </c>
      <c r="C55" s="39" t="s">
        <v>1071</v>
      </c>
      <c r="D55" s="39" t="s">
        <v>1072</v>
      </c>
      <c r="E55" s="39" t="s">
        <v>874</v>
      </c>
    </row>
    <row r="56" spans="1:5" ht="25.5">
      <c r="A56" s="29">
        <v>3891</v>
      </c>
      <c r="B56" s="39" t="s">
        <v>1073</v>
      </c>
      <c r="C56" s="39" t="s">
        <v>874</v>
      </c>
      <c r="D56" s="39" t="s">
        <v>875</v>
      </c>
      <c r="E56" s="39" t="s">
        <v>874</v>
      </c>
    </row>
    <row r="57" spans="1:5" ht="25.5">
      <c r="A57" s="29">
        <v>3892</v>
      </c>
      <c r="B57" s="39" t="s">
        <v>1074</v>
      </c>
      <c r="C57" s="39" t="s">
        <v>874</v>
      </c>
      <c r="D57" s="39" t="s">
        <v>875</v>
      </c>
      <c r="E57" s="39" t="s">
        <v>874</v>
      </c>
    </row>
    <row r="58" spans="1:5" ht="25.5">
      <c r="A58" s="29">
        <v>3893</v>
      </c>
      <c r="B58" s="39" t="s">
        <v>1075</v>
      </c>
      <c r="C58" s="39" t="s">
        <v>874</v>
      </c>
      <c r="D58" s="39" t="s">
        <v>875</v>
      </c>
      <c r="E58" s="39" t="s">
        <v>874</v>
      </c>
    </row>
    <row r="59" spans="1:5" ht="25.5">
      <c r="A59" s="29">
        <v>3894</v>
      </c>
      <c r="B59" s="39" t="s">
        <v>1076</v>
      </c>
      <c r="C59" s="39" t="s">
        <v>874</v>
      </c>
      <c r="D59" s="39" t="s">
        <v>875</v>
      </c>
      <c r="E59" s="39" t="s">
        <v>874</v>
      </c>
    </row>
    <row r="60" spans="1:5" ht="25.5">
      <c r="A60" s="29">
        <v>3895</v>
      </c>
      <c r="B60" s="39" t="s">
        <v>1077</v>
      </c>
      <c r="C60" s="39" t="s">
        <v>874</v>
      </c>
      <c r="D60" s="39" t="s">
        <v>875</v>
      </c>
      <c r="E60" s="39" t="s">
        <v>874</v>
      </c>
    </row>
    <row r="61" spans="1:5" ht="25.5">
      <c r="A61" s="29">
        <v>682</v>
      </c>
      <c r="B61" s="39" t="s">
        <v>933</v>
      </c>
      <c r="C61" s="39" t="s">
        <v>874</v>
      </c>
      <c r="D61" s="39" t="s">
        <v>875</v>
      </c>
      <c r="E61" s="39" t="s">
        <v>874</v>
      </c>
    </row>
    <row r="62" spans="1:5" ht="25.5">
      <c r="A62" s="29">
        <v>689</v>
      </c>
      <c r="B62" s="39" t="s">
        <v>934</v>
      </c>
      <c r="C62" s="39" t="s">
        <v>874</v>
      </c>
      <c r="D62" s="39" t="s">
        <v>875</v>
      </c>
      <c r="E62" s="39" t="s">
        <v>874</v>
      </c>
    </row>
    <row r="63" spans="1:5" ht="25.5">
      <c r="A63" s="29">
        <v>766</v>
      </c>
      <c r="B63" s="39" t="s">
        <v>935</v>
      </c>
      <c r="C63" s="39" t="s">
        <v>874</v>
      </c>
      <c r="D63" s="39" t="s">
        <v>875</v>
      </c>
      <c r="E63" s="39" t="s">
        <v>874</v>
      </c>
    </row>
    <row r="64" spans="1:5">
      <c r="A64" s="29">
        <v>767</v>
      </c>
      <c r="B64" s="39" t="s">
        <v>936</v>
      </c>
      <c r="C64" s="39" t="s">
        <v>874</v>
      </c>
      <c r="D64" s="39" t="s">
        <v>875</v>
      </c>
      <c r="E64" s="39" t="s">
        <v>874</v>
      </c>
    </row>
    <row r="65" spans="1:5" ht="25.5">
      <c r="A65" s="29">
        <v>771</v>
      </c>
      <c r="B65" s="39" t="s">
        <v>937</v>
      </c>
      <c r="C65" s="39" t="s">
        <v>874</v>
      </c>
      <c r="D65" s="39" t="s">
        <v>875</v>
      </c>
      <c r="E65" s="39" t="s">
        <v>874</v>
      </c>
    </row>
    <row r="66" spans="1:5">
      <c r="A66" s="29">
        <v>2379</v>
      </c>
      <c r="B66" s="39" t="s">
        <v>1055</v>
      </c>
      <c r="C66" s="39" t="s">
        <v>874</v>
      </c>
      <c r="D66" s="39" t="s">
        <v>875</v>
      </c>
      <c r="E66" s="39" t="s">
        <v>874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BDC6E-D9E5-459D-BC04-C20255DAF5CF}">
  <sheetPr codeName="Foglio14"/>
  <dimension ref="A1:C32"/>
  <sheetViews>
    <sheetView workbookViewId="0">
      <selection activeCell="A16" sqref="A16"/>
    </sheetView>
  </sheetViews>
  <sheetFormatPr defaultRowHeight="12.75"/>
  <cols>
    <col min="1" max="1" width="9.85546875" customWidth="1"/>
  </cols>
  <sheetData>
    <row r="1" spans="1:3">
      <c r="A1" s="29" t="s">
        <v>45</v>
      </c>
      <c r="B1" s="29" t="s">
        <v>849</v>
      </c>
      <c r="C1" s="29" t="s">
        <v>862</v>
      </c>
    </row>
    <row r="2" spans="1:3">
      <c r="A2" s="29">
        <v>2023</v>
      </c>
      <c r="B2" s="29" t="s">
        <v>850</v>
      </c>
      <c r="C2" s="29">
        <v>1</v>
      </c>
    </row>
    <row r="3" spans="1:3">
      <c r="A3" s="29">
        <v>2024</v>
      </c>
      <c r="B3" s="29" t="s">
        <v>851</v>
      </c>
      <c r="C3" s="29">
        <v>2</v>
      </c>
    </row>
    <row r="4" spans="1:3">
      <c r="A4" s="29">
        <v>2025</v>
      </c>
      <c r="B4" s="29" t="s">
        <v>852</v>
      </c>
      <c r="C4" s="29">
        <v>3</v>
      </c>
    </row>
    <row r="5" spans="1:3">
      <c r="A5" s="29">
        <v>2026</v>
      </c>
      <c r="B5" s="29" t="s">
        <v>853</v>
      </c>
      <c r="C5" s="29">
        <v>4</v>
      </c>
    </row>
    <row r="6" spans="1:3">
      <c r="A6" s="29">
        <v>2027</v>
      </c>
      <c r="B6" s="29" t="s">
        <v>854</v>
      </c>
      <c r="C6" s="29">
        <v>5</v>
      </c>
    </row>
    <row r="7" spans="1:3">
      <c r="A7" s="29">
        <v>2028</v>
      </c>
      <c r="B7" s="29" t="s">
        <v>855</v>
      </c>
      <c r="C7" s="29">
        <v>6</v>
      </c>
    </row>
    <row r="8" spans="1:3">
      <c r="A8" s="29">
        <v>2029</v>
      </c>
      <c r="B8" s="29" t="s">
        <v>856</v>
      </c>
      <c r="C8" s="29">
        <v>7</v>
      </c>
    </row>
    <row r="9" spans="1:3">
      <c r="A9" s="29">
        <v>2030</v>
      </c>
      <c r="B9" s="29" t="s">
        <v>857</v>
      </c>
      <c r="C9" s="29">
        <v>8</v>
      </c>
    </row>
    <row r="10" spans="1:3">
      <c r="A10" s="29">
        <v>2031</v>
      </c>
      <c r="B10" s="29" t="s">
        <v>858</v>
      </c>
      <c r="C10" s="29">
        <v>9</v>
      </c>
    </row>
    <row r="11" spans="1:3">
      <c r="A11" s="29">
        <v>2032</v>
      </c>
      <c r="B11" s="29" t="s">
        <v>859</v>
      </c>
      <c r="C11" s="29">
        <v>10</v>
      </c>
    </row>
    <row r="12" spans="1:3">
      <c r="A12" s="29">
        <v>2033</v>
      </c>
      <c r="B12" s="29" t="s">
        <v>860</v>
      </c>
      <c r="C12" s="29">
        <v>11</v>
      </c>
    </row>
    <row r="13" spans="1:3">
      <c r="A13" s="29">
        <v>2034</v>
      </c>
      <c r="B13" s="29" t="s">
        <v>861</v>
      </c>
      <c r="C13" s="29">
        <v>12</v>
      </c>
    </row>
    <row r="14" spans="1:3">
      <c r="A14" s="29">
        <v>2035</v>
      </c>
      <c r="B14" s="29"/>
      <c r="C14" s="29">
        <v>13</v>
      </c>
    </row>
    <row r="15" spans="1:3">
      <c r="A15" s="29"/>
      <c r="B15" s="29"/>
      <c r="C15" s="29">
        <v>14</v>
      </c>
    </row>
    <row r="16" spans="1:3">
      <c r="A16" s="29"/>
      <c r="B16" s="29"/>
      <c r="C16" s="29">
        <v>15</v>
      </c>
    </row>
    <row r="17" spans="1:3">
      <c r="A17" s="29"/>
      <c r="B17" s="29"/>
      <c r="C17" s="29">
        <v>16</v>
      </c>
    </row>
    <row r="18" spans="1:3">
      <c r="A18" s="29"/>
      <c r="B18" s="29"/>
      <c r="C18" s="29">
        <v>17</v>
      </c>
    </row>
    <row r="19" spans="1:3">
      <c r="A19" s="29"/>
      <c r="B19" s="29"/>
      <c r="C19" s="29">
        <v>18</v>
      </c>
    </row>
    <row r="20" spans="1:3">
      <c r="A20" s="29"/>
      <c r="B20" s="29"/>
      <c r="C20" s="29">
        <v>19</v>
      </c>
    </row>
    <row r="21" spans="1:3">
      <c r="A21" s="29"/>
      <c r="B21" s="29"/>
      <c r="C21" s="29">
        <v>20</v>
      </c>
    </row>
    <row r="22" spans="1:3">
      <c r="A22" s="29"/>
      <c r="B22" s="29"/>
      <c r="C22" s="29">
        <v>21</v>
      </c>
    </row>
    <row r="23" spans="1:3">
      <c r="A23" s="29"/>
      <c r="B23" s="29"/>
      <c r="C23" s="29">
        <v>22</v>
      </c>
    </row>
    <row r="24" spans="1:3">
      <c r="A24" s="29"/>
      <c r="B24" s="29"/>
      <c r="C24" s="29">
        <v>23</v>
      </c>
    </row>
    <row r="25" spans="1:3">
      <c r="A25" s="29"/>
      <c r="B25" s="29"/>
      <c r="C25" s="29">
        <v>24</v>
      </c>
    </row>
    <row r="26" spans="1:3">
      <c r="A26" s="29"/>
      <c r="B26" s="29"/>
      <c r="C26" s="29">
        <v>25</v>
      </c>
    </row>
    <row r="27" spans="1:3">
      <c r="A27" s="29"/>
      <c r="B27" s="29"/>
      <c r="C27" s="29">
        <v>26</v>
      </c>
    </row>
    <row r="28" spans="1:3">
      <c r="A28" s="29"/>
      <c r="B28" s="29"/>
      <c r="C28" s="29">
        <v>27</v>
      </c>
    </row>
    <row r="29" spans="1:3">
      <c r="A29" s="29"/>
      <c r="B29" s="29"/>
      <c r="C29" s="29">
        <v>28</v>
      </c>
    </row>
    <row r="30" spans="1:3">
      <c r="A30" s="29"/>
      <c r="B30" s="29"/>
      <c r="C30" s="29">
        <v>29</v>
      </c>
    </row>
    <row r="31" spans="1:3">
      <c r="A31" s="29"/>
      <c r="B31" s="29"/>
      <c r="C31" s="29">
        <v>30</v>
      </c>
    </row>
    <row r="32" spans="1:3">
      <c r="A32" s="29"/>
      <c r="B32" s="29"/>
      <c r="C32" s="29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50</vt:i4>
      </vt:variant>
    </vt:vector>
  </HeadingPairs>
  <TitlesOfParts>
    <vt:vector size="67" baseType="lpstr">
      <vt:lpstr>Format scheda</vt:lpstr>
      <vt:lpstr>Foglio1</vt:lpstr>
      <vt:lpstr>IMP.PR-AV.01A(1)</vt:lpstr>
      <vt:lpstr>Istruzioni per la compilazione</vt:lpstr>
      <vt:lpstr>&gt;&gt;&gt;&gt;&gt;&gt;&gt;</vt:lpstr>
      <vt:lpstr>Fonti finanziarie</vt:lpstr>
      <vt:lpstr>procedure di aggiudicazione</vt:lpstr>
      <vt:lpstr>indicatorifisici</vt:lpstr>
      <vt:lpstr>ggmmaa</vt:lpstr>
      <vt:lpstr>Voci di spesa</vt:lpstr>
      <vt:lpstr>DG</vt:lpstr>
      <vt:lpstr>Piste procedurali</vt:lpstr>
      <vt:lpstr>Comuni</vt:lpstr>
      <vt:lpstr>Comuni2</vt:lpstr>
      <vt:lpstr>tipologia di operazione</vt:lpstr>
      <vt:lpstr>attività economica</vt:lpstr>
      <vt:lpstr>settore CPT</vt:lpstr>
      <vt:lpstr>ACQUISTO_DI_BENI</vt:lpstr>
      <vt:lpstr>Acquisto_di_partecipazione_azionarie_e_conferimenti_di_capitale</vt:lpstr>
      <vt:lpstr>ACQUISTO_DI_PARTECIPAZIONI_AZIONARIE_E_CONFERIMENTI_DI_CAPITALE</vt:lpstr>
      <vt:lpstr>aggiudicazione</vt:lpstr>
      <vt:lpstr>Ambiti_interventi</vt:lpstr>
      <vt:lpstr>Anno</vt:lpstr>
      <vt:lpstr>Anno2</vt:lpstr>
      <vt:lpstr>Anno3</vt:lpstr>
      <vt:lpstr>'Format scheda'!Area_stampa</vt:lpstr>
      <vt:lpstr>'IMP.PR-AV.01A(1)'!Area_stampa</vt:lpstr>
      <vt:lpstr>'Istruzioni per la compilazione'!Area_stampa</vt:lpstr>
      <vt:lpstr>attività_formative</vt:lpstr>
      <vt:lpstr>attivitàeconomica</vt:lpstr>
      <vt:lpstr>Avellino</vt:lpstr>
      <vt:lpstr>Benevento</vt:lpstr>
      <vt:lpstr>Caserta</vt:lpstr>
      <vt:lpstr>Comuni</vt:lpstr>
      <vt:lpstr>CONCESSIONE_DI_AIUTI_A_SOGGETTI_DIVERSI_DA_UNITà_PRODUTTIVE</vt:lpstr>
      <vt:lpstr>CONCESSIONE_DI_INCENTIVI_AD_UNITà_PRODUTTIVE</vt:lpstr>
      <vt:lpstr>cpt</vt:lpstr>
      <vt:lpstr>DG</vt:lpstr>
      <vt:lpstr>Direzione_competente</vt:lpstr>
      <vt:lpstr>fisici</vt:lpstr>
      <vt:lpstr>fonte</vt:lpstr>
      <vt:lpstr>fonte2</vt:lpstr>
      <vt:lpstr>Giorno</vt:lpstr>
      <vt:lpstr>indicatoredef</vt:lpstr>
      <vt:lpstr>indicatoriCUP</vt:lpstr>
      <vt:lpstr>Localizzazione</vt:lpstr>
      <vt:lpstr>Mese</vt:lpstr>
      <vt:lpstr>modalità_di_attuazione</vt:lpstr>
      <vt:lpstr>Napoli</vt:lpstr>
      <vt:lpstr>piste</vt:lpstr>
      <vt:lpstr>piste2</vt:lpstr>
      <vt:lpstr>proced</vt:lpstr>
      <vt:lpstr>PROCEDURE</vt:lpstr>
      <vt:lpstr>Provincia</vt:lpstr>
      <vt:lpstr>REALIZZAZIONE_DI_LAVORI_PUBBLICI</vt:lpstr>
      <vt:lpstr>REALIZZAZIONE_DI_LAVORI_PUBBLICI_OPERE_ED_IMPIANTISTICA</vt:lpstr>
      <vt:lpstr>REALIZZAZIONE_E_ACQUISTO_DI_SERVIZI</vt:lpstr>
      <vt:lpstr>Regione</vt:lpstr>
      <vt:lpstr>Risposte</vt:lpstr>
      <vt:lpstr>Salerno</vt:lpstr>
      <vt:lpstr>Settore_Interventi</vt:lpstr>
      <vt:lpstr>stato_intervento</vt:lpstr>
      <vt:lpstr>Strumento_di_programmazione</vt:lpstr>
      <vt:lpstr>Tipo_di_localizzazione</vt:lpstr>
      <vt:lpstr>Tipo_diu_localizzazione</vt:lpstr>
      <vt:lpstr>Tipo_Operazione</vt:lpstr>
      <vt:lpstr>vocispesa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Varrone</dc:creator>
  <cp:lastModifiedBy>CRISTINA CAPRIGLIONE</cp:lastModifiedBy>
  <cp:lastPrinted>2024-11-13T15:53:13Z</cp:lastPrinted>
  <dcterms:created xsi:type="dcterms:W3CDTF">2014-12-17T12:03:59Z</dcterms:created>
  <dcterms:modified xsi:type="dcterms:W3CDTF">2025-07-04T12:33:20Z</dcterms:modified>
</cp:coreProperties>
</file>