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programmazione\Articolo 21\art_21_D.LGS50_2016\Da_Inviare\da_pubblicare_su info\2021_23\"/>
    </mc:Choice>
  </mc:AlternateContent>
  <xr:revisionPtr revIDLastSave="0" documentId="8_{D1284ECD-E1A4-4FD6-A2EB-9537B48D3663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Foglio1" sheetId="1" r:id="rId1"/>
    <sheet name="Foglio2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C46" i="2" l="1"/>
  <c r="B46" i="2" l="1"/>
  <c r="A46" i="2"/>
  <c r="L12" i="1" l="1"/>
  <c r="L11" i="1"/>
  <c r="L9" i="1"/>
  <c r="H46" i="2"/>
  <c r="H27" i="2" l="1"/>
  <c r="G27" i="2"/>
  <c r="H20" i="2" l="1"/>
  <c r="G20" i="2"/>
  <c r="H13" i="2" l="1"/>
  <c r="G13" i="2"/>
  <c r="G46" i="2" s="1"/>
  <c r="A13" i="2"/>
  <c r="K18" i="1" l="1"/>
  <c r="J18" i="1"/>
  <c r="L18" i="1" l="1"/>
  <c r="L29" i="1"/>
</calcChain>
</file>

<file path=xl/sharedStrings.xml><?xml version="1.0" encoding="utf-8"?>
<sst xmlns="http://schemas.openxmlformats.org/spreadsheetml/2006/main" count="153" uniqueCount="67">
  <si>
    <r>
      <rPr>
        <b/>
        <sz val="14"/>
        <color rgb="FF000000"/>
        <rFont val="Times New Roman"/>
        <family val="1"/>
        <charset val="1"/>
      </rPr>
      <t xml:space="preserve">ALLEGATO II - SCHEDA </t>
    </r>
    <r>
      <rPr>
        <b/>
        <sz val="14"/>
        <color rgb="FF003366"/>
        <rFont val="Times New Roman"/>
        <family val="1"/>
        <charset val="1"/>
      </rPr>
      <t xml:space="preserve">A </t>
    </r>
    <r>
      <rPr>
        <b/>
        <sz val="14"/>
        <color rgb="FF000000"/>
        <rFont val="Times New Roman"/>
        <family val="1"/>
        <charset val="1"/>
      </rPr>
      <t>: PROGRAMMA BIENNALE DEGLI ACQUISTI DI FORNITURE E SERVIZI 2021-2023</t>
    </r>
  </si>
  <si>
    <t>REGIONE CAMPANIA</t>
  </si>
  <si>
    <t>QUADRO DELLE RISORSE NECESSARIE ALLA REALIZZAZIONE DEL PROGRAMMA</t>
  </si>
  <si>
    <t>ARCO TEMPORALE DI VALIDITA' DEL PROGRAMMA</t>
  </si>
  <si>
    <t>TIPOLOGIA RISORSE</t>
  </si>
  <si>
    <t>Disponibilità finanziaria</t>
  </si>
  <si>
    <t>Primo anno</t>
  </si>
  <si>
    <t>Secondo anno</t>
  </si>
  <si>
    <r>
      <rPr>
        <sz val="11"/>
        <color rgb="FF000000"/>
        <rFont val="Calibri"/>
        <family val="2"/>
        <charset val="1"/>
      </rPr>
      <t xml:space="preserve">Importo Totale </t>
    </r>
    <r>
      <rPr>
        <sz val="11"/>
        <rFont val="Calibri"/>
        <family val="2"/>
        <charset val="1"/>
      </rPr>
      <t>(</t>
    </r>
    <r>
      <rPr>
        <sz val="11"/>
        <color rgb="FFFF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)</t>
    </r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</si>
  <si>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</si>
  <si>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</si>
  <si>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</si>
  <si>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</si>
  <si>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50.14.82</t>
  </si>
  <si>
    <t xml:space="preserve">finanziamenti acquisibili ai sensi dell'articolo 3 del decreto-legge 31 ottobre 1990, n. 310, convertito con modificazioni dalla legge 22 dicembre 1990, n.403
</t>
  </si>
  <si>
    <t>Staff91</t>
  </si>
  <si>
    <t>risorse derivanti da trasferimento di immobili</t>
  </si>
  <si>
    <t>Altra tipologia</t>
  </si>
  <si>
    <r>
      <rPr>
        <sz val="10"/>
        <color rgb="FF000000"/>
        <rFont val="Verdana"/>
        <family val="2"/>
        <charset val="1"/>
      </rPr>
      <t>TOTALE (</t>
    </r>
    <r>
      <rPr>
        <sz val="10"/>
        <color rgb="FFFF0000"/>
        <rFont val="Verdana"/>
        <family val="2"/>
        <charset val="1"/>
      </rPr>
      <t>1</t>
    </r>
    <r>
      <rPr>
        <sz val="10"/>
        <color rgb="FF000000"/>
        <rFont val="Verdana"/>
        <family val="2"/>
        <charset val="1"/>
      </rPr>
      <t>)</t>
    </r>
  </si>
  <si>
    <t xml:space="preserve">Note </t>
  </si>
  <si>
    <t>disponibilità finanziaria di ciascuna annualità è calcolata come somma delle informazioni elementari relative ai costi annuali di ciascun acquisto intervento di cui alla scheda B</t>
  </si>
  <si>
    <t>L'importo totale delle risorse necessarie alla realizzazione del programmabinennale è calcolato come somma delle due annualità</t>
  </si>
  <si>
    <t>dg 50.07</t>
  </si>
  <si>
    <t>Destinazione vincolata</t>
  </si>
  <si>
    <t>Stanziamenti di bilancio</t>
  </si>
  <si>
    <t>DG. 50.01</t>
  </si>
  <si>
    <t>DG. 40.01</t>
  </si>
  <si>
    <t>DG. 40.03</t>
  </si>
  <si>
    <t>DG. 50.02</t>
  </si>
  <si>
    <t>DG. 50.03</t>
  </si>
  <si>
    <t>DG. 50.04</t>
  </si>
  <si>
    <t>DG. 50.05</t>
  </si>
  <si>
    <t>DG. 50.06</t>
  </si>
  <si>
    <t>DG. 50.07</t>
  </si>
  <si>
    <t>DG. 50.08</t>
  </si>
  <si>
    <t>DG. 50.09</t>
  </si>
  <si>
    <t>DG. 50.10</t>
  </si>
  <si>
    <t>DG. 50.11</t>
  </si>
  <si>
    <t>DG. 50.12</t>
  </si>
  <si>
    <t>DG. 50.13</t>
  </si>
  <si>
    <t>DG. 50.14</t>
  </si>
  <si>
    <t>DG. 50.15</t>
  </si>
  <si>
    <t>DG. 50.16</t>
  </si>
  <si>
    <t>DG. 50.17</t>
  </si>
  <si>
    <t>DG. 50.18</t>
  </si>
  <si>
    <t>DG 60.01</t>
  </si>
  <si>
    <t>DG 60.03</t>
  </si>
  <si>
    <t>DG 60.06</t>
  </si>
  <si>
    <t>DG 60.08</t>
  </si>
  <si>
    <t>DG 60.09</t>
  </si>
  <si>
    <t>DG 70.05</t>
  </si>
  <si>
    <t>DG 70.06</t>
  </si>
  <si>
    <t>DG 70.07</t>
  </si>
  <si>
    <t>DG 60.10</t>
  </si>
  <si>
    <t>UOD02</t>
  </si>
  <si>
    <t>UOD05</t>
  </si>
  <si>
    <t>UOD06_03_91</t>
  </si>
  <si>
    <t>capitali privati</t>
  </si>
  <si>
    <t>UOD01</t>
  </si>
  <si>
    <t>Staff92</t>
  </si>
  <si>
    <t>Staff94</t>
  </si>
  <si>
    <t>50.14.81 Ufficio del Datore di lavoro</t>
  </si>
  <si>
    <t>50.14.81 Datore di lavoro</t>
  </si>
  <si>
    <t>50.14.03.05.92</t>
  </si>
  <si>
    <t>UOD Staff 91</t>
  </si>
  <si>
    <t>UOD 02</t>
  </si>
  <si>
    <t>UOD04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</si>
</sst>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&quot; €&quot;_-;\-* #,##0.00&quot; €&quot;_-;_-* \-??&quot; €&quot;_-;_-@_-"/>
    <numFmt numFmtId="165" formatCode="_-* #,##0.00\ [$€-410]_-;\-* #,##0.00\ [$€-410]_-;_-* \-??\ [$€-410]_-;_-@_-"/>
    <numFmt numFmtId="166" formatCode="_-* #,##0.00_-;\-* #,##0.00_-;_-* \-??_-;_-@_-"/>
    <numFmt numFmtId="167" formatCode="&quot;€ &quot;#,##0.00"/>
    <numFmt numFmtId="168" formatCode="[$€-410]\ #,##0.00;[Red]\-[$€-410]\ #,##0.00"/>
    <numFmt numFmtId="169" formatCode="#,##0.00&quot; €&quot;"/>
    <numFmt numFmtId="170" formatCode="_-* #,##0.00\ [$€-410]_-;\-* #,##0.00\ [$€-410]_-;_-* &quot;-&quot;??\ [$€-410]_-;_-@_-"/>
    <numFmt numFmtId="171" formatCode="#,##0.00\ [$€-410];[Red]\-#,##0.00\ [$€-410]"/>
    <numFmt numFmtId="172" formatCode="_-* #,##0.00\ _€_-;\-* #,##0.00\ _€_-;_-* &quot;-&quot;??\ _€_-;_-@_-"/>
    <numFmt numFmtId="173" formatCode="&quot;€&quot;\ #,##0.00"/>
  </numFmts>
  <fonts count="18" x14ac:knownFonts="1"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4"/>
      <color rgb="FF003366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Verdana"/>
      <family val="2"/>
      <charset val="1"/>
    </font>
    <font>
      <sz val="10"/>
      <color rgb="FFFF0000"/>
      <name val="Verdana"/>
      <family val="2"/>
      <charset val="1"/>
    </font>
    <font>
      <sz val="9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166" fontId="15" fillId="0" borderId="0" applyBorder="0" applyProtection="0"/>
    <xf numFmtId="164" fontId="15" fillId="0" borderId="0" applyBorder="0" applyProtection="0"/>
    <xf numFmtId="0" fontId="15" fillId="0" borderId="0"/>
    <xf numFmtId="0" fontId="17" fillId="0" borderId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 applyAlignment="1"/>
    <xf numFmtId="0" fontId="8" fillId="0" borderId="0" xfId="0" applyFont="1"/>
    <xf numFmtId="0" fontId="0" fillId="0" borderId="0" xfId="0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1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164" fontId="0" fillId="2" borderId="10" xfId="2" applyFont="1" applyFill="1" applyBorder="1" applyAlignment="1" applyProtection="1">
      <alignment vertical="center"/>
    </xf>
    <xf numFmtId="165" fontId="0" fillId="0" borderId="10" xfId="1" applyNumberFormat="1" applyFont="1" applyBorder="1" applyAlignment="1" applyProtection="1">
      <alignment vertical="center"/>
    </xf>
    <xf numFmtId="164" fontId="0" fillId="0" borderId="10" xfId="2" applyFont="1" applyBorder="1" applyAlignment="1" applyProtection="1"/>
    <xf numFmtId="164" fontId="0" fillId="0" borderId="0" xfId="0" applyNumberFormat="1"/>
    <xf numFmtId="165" fontId="0" fillId="2" borderId="10" xfId="1" applyNumberFormat="1" applyFont="1" applyFill="1" applyBorder="1" applyAlignment="1" applyProtection="1">
      <alignment vertical="center"/>
    </xf>
    <xf numFmtId="164" fontId="0" fillId="3" borderId="10" xfId="2" applyFont="1" applyFill="1" applyBorder="1" applyAlignment="1" applyProtection="1"/>
    <xf numFmtId="164" fontId="0" fillId="0" borderId="11" xfId="0" applyNumberFormat="1" applyBorder="1"/>
    <xf numFmtId="165" fontId="0" fillId="0" borderId="12" xfId="0" applyNumberForma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0" xfId="0" applyFont="1"/>
    <xf numFmtId="166" fontId="0" fillId="0" borderId="10" xfId="1" applyFont="1" applyBorder="1" applyAlignment="1">
      <alignment vertical="center"/>
    </xf>
    <xf numFmtId="170" fontId="0" fillId="0" borderId="0" xfId="0" applyNumberFormat="1"/>
    <xf numFmtId="4" fontId="0" fillId="0" borderId="10" xfId="0" applyNumberFormat="1" applyBorder="1"/>
    <xf numFmtId="0" fontId="0" fillId="0" borderId="0" xfId="0"/>
    <xf numFmtId="166" fontId="0" fillId="0" borderId="10" xfId="1" applyFont="1" applyBorder="1"/>
    <xf numFmtId="164" fontId="15" fillId="0" borderId="10" xfId="2" applyBorder="1"/>
    <xf numFmtId="170" fontId="0" fillId="0" borderId="10" xfId="0" applyNumberFormat="1" applyBorder="1"/>
    <xf numFmtId="4" fontId="0" fillId="0" borderId="0" xfId="0" applyNumberFormat="1" applyFill="1" applyBorder="1"/>
    <xf numFmtId="170" fontId="17" fillId="0" borderId="16" xfId="4" applyNumberFormat="1" applyBorder="1"/>
    <xf numFmtId="4" fontId="0" fillId="4" borderId="10" xfId="0" applyNumberFormat="1" applyFill="1" applyBorder="1"/>
    <xf numFmtId="168" fontId="0" fillId="4" borderId="0" xfId="0" applyNumberFormat="1" applyFill="1" applyBorder="1"/>
    <xf numFmtId="164" fontId="0" fillId="4" borderId="10" xfId="2" applyFont="1" applyFill="1" applyBorder="1"/>
    <xf numFmtId="0" fontId="0" fillId="4" borderId="0" xfId="0" applyFill="1"/>
    <xf numFmtId="4" fontId="0" fillId="0" borderId="0" xfId="0" applyNumberFormat="1" applyBorder="1"/>
    <xf numFmtId="173" fontId="0" fillId="0" borderId="10" xfId="0" applyNumberFormat="1" applyBorder="1"/>
    <xf numFmtId="168" fontId="0" fillId="5" borderId="16" xfId="0" applyNumberFormat="1" applyFill="1" applyBorder="1"/>
    <xf numFmtId="4" fontId="0" fillId="0" borderId="10" xfId="0" applyNumberFormat="1" applyFill="1" applyBorder="1"/>
    <xf numFmtId="0" fontId="0" fillId="0" borderId="0" xfId="0"/>
    <xf numFmtId="4" fontId="0" fillId="0" borderId="10" xfId="0" applyNumberFormat="1" applyFill="1" applyBorder="1"/>
    <xf numFmtId="4" fontId="0" fillId="0" borderId="10" xfId="0" applyNumberFormat="1" applyBorder="1"/>
    <xf numFmtId="0" fontId="0" fillId="5" borderId="0" xfId="0" applyFill="1"/>
    <xf numFmtId="0" fontId="0" fillId="0" borderId="0" xfId="0"/>
    <xf numFmtId="170" fontId="0" fillId="0" borderId="0" xfId="0" applyNumberFormat="1" applyBorder="1"/>
    <xf numFmtId="0" fontId="0" fillId="0" borderId="0" xfId="0"/>
    <xf numFmtId="170" fontId="16" fillId="0" borderId="8" xfId="1" applyNumberFormat="1" applyFont="1" applyBorder="1"/>
    <xf numFmtId="170" fontId="16" fillId="0" borderId="10" xfId="0" applyNumberFormat="1" applyFont="1" applyBorder="1"/>
    <xf numFmtId="170" fontId="0" fillId="0" borderId="10" xfId="1" applyNumberFormat="1" applyFont="1" applyBorder="1" applyAlignment="1">
      <alignment vertical="center"/>
    </xf>
    <xf numFmtId="170" fontId="0" fillId="0" borderId="10" xfId="1" applyNumberFormat="1" applyFont="1" applyBorder="1"/>
    <xf numFmtId="170" fontId="0" fillId="0" borderId="10" xfId="0" applyNumberFormat="1" applyFill="1" applyBorder="1"/>
    <xf numFmtId="164" fontId="15" fillId="0" borderId="0" xfId="2"/>
    <xf numFmtId="164" fontId="0" fillId="7" borderId="0" xfId="2" applyFont="1" applyFill="1" applyBorder="1" applyAlignment="1" applyProtection="1"/>
    <xf numFmtId="169" fontId="0" fillId="8" borderId="10" xfId="0" applyNumberFormat="1" applyFill="1" applyBorder="1"/>
    <xf numFmtId="164" fontId="0" fillId="10" borderId="14" xfId="2" applyFont="1" applyFill="1" applyBorder="1" applyAlignment="1" applyProtection="1">
      <alignment vertical="center" wrapText="1"/>
    </xf>
    <xf numFmtId="164" fontId="0" fillId="10" borderId="15" xfId="2" applyFont="1" applyFill="1" applyBorder="1" applyAlignment="1" applyProtection="1">
      <alignment vertical="center" wrapText="1"/>
    </xf>
    <xf numFmtId="170" fontId="0" fillId="6" borderId="10" xfId="0" applyNumberFormat="1" applyFill="1" applyBorder="1"/>
    <xf numFmtId="170" fontId="0" fillId="11" borderId="10" xfId="0" applyNumberFormat="1" applyFill="1" applyBorder="1"/>
    <xf numFmtId="164" fontId="0" fillId="12" borderId="10" xfId="2" applyFont="1" applyFill="1" applyBorder="1"/>
    <xf numFmtId="164" fontId="15" fillId="5" borderId="10" xfId="2" applyFill="1" applyBorder="1"/>
    <xf numFmtId="170" fontId="0" fillId="9" borderId="10" xfId="0" applyNumberFormat="1" applyFill="1" applyBorder="1"/>
    <xf numFmtId="164" fontId="15" fillId="9" borderId="10" xfId="2" applyFill="1" applyBorder="1"/>
    <xf numFmtId="164" fontId="0" fillId="9" borderId="10" xfId="2" applyFont="1" applyFill="1" applyBorder="1"/>
    <xf numFmtId="164" fontId="0" fillId="0" borderId="10" xfId="2" applyFont="1" applyFill="1" applyBorder="1" applyAlignment="1" applyProtection="1">
      <alignment vertical="center"/>
    </xf>
    <xf numFmtId="0" fontId="0" fillId="0" borderId="0" xfId="0" applyFill="1"/>
    <xf numFmtId="0" fontId="8" fillId="0" borderId="0" xfId="0" applyFont="1" applyFill="1"/>
    <xf numFmtId="164" fontId="0" fillId="0" borderId="10" xfId="2" applyFont="1" applyFill="1" applyBorder="1" applyAlignment="1" applyProtection="1"/>
    <xf numFmtId="167" fontId="0" fillId="0" borderId="10" xfId="0" applyNumberFormat="1" applyFill="1" applyBorder="1"/>
    <xf numFmtId="168" fontId="0" fillId="0" borderId="10" xfId="0" applyNumberFormat="1" applyFill="1" applyBorder="1"/>
    <xf numFmtId="165" fontId="0" fillId="0" borderId="10" xfId="1" applyNumberFormat="1" applyFont="1" applyFill="1" applyBorder="1" applyAlignment="1" applyProtection="1"/>
    <xf numFmtId="165" fontId="0" fillId="0" borderId="10" xfId="1" applyNumberFormat="1" applyFont="1" applyFill="1" applyBorder="1" applyAlignment="1" applyProtection="1">
      <alignment vertical="center"/>
    </xf>
    <xf numFmtId="165" fontId="0" fillId="0" borderId="10" xfId="0" applyNumberFormat="1" applyFill="1" applyBorder="1"/>
    <xf numFmtId="0" fontId="0" fillId="0" borderId="0" xfId="0" applyFont="1" applyFill="1"/>
    <xf numFmtId="165" fontId="0" fillId="0" borderId="0" xfId="0" applyNumberFormat="1" applyFill="1"/>
    <xf numFmtId="164" fontId="0" fillId="0" borderId="0" xfId="0" applyNumberFormat="1" applyFill="1"/>
    <xf numFmtId="165" fontId="15" fillId="0" borderId="10" xfId="3" applyNumberFormat="1" applyFill="1" applyBorder="1"/>
    <xf numFmtId="168" fontId="0" fillId="0" borderId="0" xfId="0" applyNumberFormat="1" applyFill="1"/>
    <xf numFmtId="170" fontId="0" fillId="0" borderId="0" xfId="0" applyNumberFormat="1" applyFill="1"/>
    <xf numFmtId="171" fontId="0" fillId="0" borderId="0" xfId="0" applyNumberFormat="1" applyFill="1"/>
    <xf numFmtId="164" fontId="0" fillId="0" borderId="10" xfId="2" applyFont="1" applyFill="1" applyBorder="1"/>
    <xf numFmtId="172" fontId="0" fillId="0" borderId="0" xfId="0" applyNumberFormat="1" applyFill="1"/>
    <xf numFmtId="170" fontId="0" fillId="0" borderId="0" xfId="2" applyNumberFormat="1" applyFont="1"/>
    <xf numFmtId="165" fontId="0" fillId="0" borderId="8" xfId="1" applyNumberFormat="1" applyFont="1" applyBorder="1" applyAlignment="1" applyProtection="1">
      <alignment vertical="center"/>
    </xf>
    <xf numFmtId="164" fontId="15" fillId="0" borderId="8" xfId="2" applyBorder="1"/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2" xfId="0" applyFont="1" applyBorder="1" applyAlignment="1">
      <alignment horizontal="left"/>
    </xf>
    <xf numFmtId="170" fontId="0" fillId="0" borderId="9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64" fontId="0" fillId="0" borderId="0" xfId="2" applyFont="1"/>
  </cellXfs>
  <cellStyles count="5">
    <cellStyle name="Excel Built-in Normal" xfId="4" xr:uid="{3793936C-A0CF-4180-ABC9-2FE280B23300}"/>
    <cellStyle name="Migliaia" xfId="1" builtinId="3"/>
    <cellStyle name="Normale" xfId="0" builtinId="0"/>
    <cellStyle name="Normale 2" xfId="3" xr:uid="{00000000-0005-0000-0000-000006000000}"/>
    <cellStyle name="Valuta" xfId="2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429120</xdr:colOff>
      <xdr:row>8</xdr:row>
      <xdr:rowOff>95400</xdr:rowOff>
    </xdr:from>
    <xdr:to>
      <xdr:col>16</xdr:col>
      <xdr:colOff>429480</xdr:colOff>
      <xdr:row>8</xdr:row>
      <xdr:rowOff>95760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016680" y="1905120"/>
          <a:ext cx="360" cy="360"/>
        </a:xfrm>
        <a:custGeom>
          <a:avLst/>
          <a:gdLst/>
          <a:ahLst/>
          <a:cxnLst/>
          <a:rect l="l" t="t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144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zia/Desktop/materiale%20formativo%20ripam/Training/Art.%2021/Invio_Foglio_PDF/Schede_SERVIZI/Foglio_Elettronico/Scheda%20b_serv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"/>
    </sheetNames>
    <sheetDataSet>
      <sheetData sheetId="0" refreshError="1">
        <row r="9">
          <cell r="P9">
            <v>230211.07</v>
          </cell>
        </row>
        <row r="10">
          <cell r="P10">
            <v>60000</v>
          </cell>
          <cell r="Q10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8"/>
  <sheetViews>
    <sheetView tabSelected="1" topLeftCell="A4" zoomScale="86" zoomScaleNormal="86" workbookViewId="0">
      <selection activeCell="O13" sqref="O13"/>
    </sheetView>
  </sheetViews>
  <sheetFormatPr defaultColWidth="8.7109375" defaultRowHeight="15" x14ac:dyDescent="0.25"/>
  <cols>
    <col min="10" max="10" width="18.85546875" customWidth="1"/>
    <col min="11" max="11" width="20.7109375" customWidth="1"/>
    <col min="12" max="12" width="16.7109375" customWidth="1"/>
    <col min="13" max="13" width="13.85546875" customWidth="1"/>
    <col min="15" max="16" width="14.42578125" customWidth="1"/>
    <col min="17" max="17" width="23.85546875" customWidth="1"/>
    <col min="18" max="18" width="27.28515625" customWidth="1"/>
    <col min="19" max="19" width="19.7109375" customWidth="1"/>
    <col min="22" max="22" width="15.7109375" customWidth="1"/>
    <col min="23" max="23" width="11.5703125" customWidth="1"/>
  </cols>
  <sheetData>
    <row r="1" spans="1:23" ht="19.5" thickBot="1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23" ht="19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7"/>
      <c r="P2" s="67"/>
      <c r="Q2" s="67"/>
      <c r="R2" s="67"/>
      <c r="S2" s="67"/>
    </row>
    <row r="3" spans="1:23" ht="19.5" thickBot="1" x14ac:dyDescent="0.3">
      <c r="A3" s="102" t="s">
        <v>1</v>
      </c>
      <c r="B3" s="102"/>
      <c r="C3" s="102"/>
      <c r="D3" s="102"/>
      <c r="E3" s="102"/>
      <c r="F3" s="2"/>
      <c r="G3" s="1"/>
      <c r="H3" s="1"/>
      <c r="I3" s="1"/>
      <c r="J3" s="1"/>
      <c r="K3" s="1"/>
      <c r="L3" s="1"/>
      <c r="M3" s="1"/>
      <c r="N3" s="1"/>
      <c r="O3" s="67"/>
      <c r="P3" s="67"/>
      <c r="Q3" s="67"/>
      <c r="R3" s="67"/>
      <c r="S3" s="67"/>
    </row>
    <row r="4" spans="1:23" ht="17.25" thickBot="1" x14ac:dyDescent="0.3">
      <c r="A4" s="3"/>
      <c r="O4" s="67"/>
      <c r="P4" s="67"/>
      <c r="Q4" s="67"/>
      <c r="R4" s="67"/>
      <c r="S4" s="67"/>
    </row>
    <row r="5" spans="1:23" ht="19.5" thickBot="1" x14ac:dyDescent="0.35">
      <c r="A5" s="4"/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4"/>
      <c r="O5" s="67"/>
      <c r="P5" s="67"/>
      <c r="Q5" s="67"/>
      <c r="R5" s="67"/>
      <c r="S5" s="67"/>
    </row>
    <row r="6" spans="1:23" ht="15.75" thickBot="1" x14ac:dyDescent="0.3">
      <c r="A6" s="4"/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5"/>
      <c r="O6" s="68"/>
      <c r="P6" s="68"/>
      <c r="Q6" s="67"/>
      <c r="R6" s="67"/>
      <c r="S6" s="67"/>
    </row>
    <row r="7" spans="1:23" ht="15.75" thickBot="1" x14ac:dyDescent="0.3">
      <c r="A7" s="4"/>
      <c r="B7" s="96" t="s">
        <v>4</v>
      </c>
      <c r="C7" s="96"/>
      <c r="D7" s="96"/>
      <c r="E7" s="96"/>
      <c r="F7" s="96"/>
      <c r="G7" s="96"/>
      <c r="H7" s="96"/>
      <c r="I7" s="96"/>
      <c r="J7" s="97" t="s">
        <v>5</v>
      </c>
      <c r="K7" s="97"/>
      <c r="L7" s="97"/>
      <c r="M7" s="97"/>
      <c r="N7" s="7"/>
      <c r="O7" s="67"/>
      <c r="P7" s="67"/>
      <c r="Q7" s="67"/>
      <c r="R7" s="67"/>
      <c r="S7" s="67"/>
    </row>
    <row r="8" spans="1:23" ht="15.75" thickBot="1" x14ac:dyDescent="0.3">
      <c r="A8" s="4"/>
      <c r="B8" s="8"/>
      <c r="C8" s="9"/>
      <c r="D8" s="9"/>
      <c r="E8" s="9"/>
      <c r="F8" s="9"/>
      <c r="G8" s="9"/>
      <c r="H8" s="9"/>
      <c r="I8" s="10"/>
      <c r="J8" s="11" t="s">
        <v>6</v>
      </c>
      <c r="K8" s="11" t="s">
        <v>7</v>
      </c>
      <c r="L8" s="98" t="s">
        <v>8</v>
      </c>
      <c r="M8" s="98"/>
      <c r="O8" s="67"/>
      <c r="P8" s="67"/>
      <c r="Q8" s="67"/>
      <c r="R8" s="67"/>
      <c r="S8" s="67"/>
    </row>
    <row r="9" spans="1:23" ht="15.75" thickBot="1" x14ac:dyDescent="0.3">
      <c r="A9" s="4"/>
      <c r="B9" s="87" t="s">
        <v>9</v>
      </c>
      <c r="C9" s="87"/>
      <c r="D9" s="87"/>
      <c r="E9" s="87"/>
      <c r="F9" s="87"/>
      <c r="G9" s="87"/>
      <c r="H9" s="87"/>
      <c r="I9" s="87"/>
      <c r="J9" s="26">
        <v>35728782.869999997</v>
      </c>
      <c r="K9" s="26">
        <v>65772011.049999997</v>
      </c>
      <c r="L9" s="99">
        <f>K9+J9</f>
        <v>101500793.91999999</v>
      </c>
      <c r="M9" s="100"/>
      <c r="O9" s="67"/>
      <c r="P9" s="67"/>
      <c r="Q9" s="67"/>
      <c r="R9" s="67"/>
      <c r="S9" s="67"/>
    </row>
    <row r="10" spans="1:23" ht="15.75" thickBot="1" x14ac:dyDescent="0.3">
      <c r="A10" s="4"/>
      <c r="B10" s="87" t="s">
        <v>10</v>
      </c>
      <c r="C10" s="87"/>
      <c r="D10" s="87"/>
      <c r="E10" s="87"/>
      <c r="F10" s="87"/>
      <c r="G10" s="87"/>
      <c r="H10" s="87"/>
      <c r="I10" s="87"/>
      <c r="J10" s="12"/>
      <c r="K10" s="13"/>
      <c r="L10" s="88"/>
      <c r="M10" s="88"/>
      <c r="O10" s="67"/>
      <c r="P10" s="67"/>
      <c r="Q10" s="66"/>
      <c r="R10" s="66"/>
      <c r="S10" s="67"/>
      <c r="V10" s="27"/>
      <c r="W10" s="27"/>
    </row>
    <row r="11" spans="1:23" ht="15.75" thickBot="1" x14ac:dyDescent="0.3">
      <c r="A11" s="4"/>
      <c r="B11" s="87" t="s">
        <v>11</v>
      </c>
      <c r="C11" s="87"/>
      <c r="D11" s="87"/>
      <c r="E11" s="87"/>
      <c r="F11" s="87"/>
      <c r="G11" s="87"/>
      <c r="H11" s="87"/>
      <c r="I11" s="93"/>
      <c r="J11" s="85">
        <v>225000</v>
      </c>
      <c r="K11" s="13"/>
      <c r="L11" s="94">
        <f>J11+K11</f>
        <v>225000</v>
      </c>
      <c r="M11" s="88"/>
      <c r="O11" s="67"/>
      <c r="P11" s="67"/>
      <c r="Q11" s="69"/>
      <c r="R11" s="69"/>
      <c r="S11" s="67"/>
    </row>
    <row r="12" spans="1:23" ht="15.75" thickBot="1" x14ac:dyDescent="0.3">
      <c r="A12" s="4"/>
      <c r="B12" s="87" t="s">
        <v>12</v>
      </c>
      <c r="C12" s="87"/>
      <c r="D12" s="87"/>
      <c r="E12" s="87"/>
      <c r="F12" s="87"/>
      <c r="G12" s="87"/>
      <c r="H12" s="87"/>
      <c r="I12" s="87"/>
      <c r="J12" s="54">
        <v>9352900</v>
      </c>
      <c r="K12" s="86">
        <v>13771064.699999999</v>
      </c>
      <c r="L12" s="95">
        <f>J12+K12</f>
        <v>23123964.699999999</v>
      </c>
      <c r="M12" s="88"/>
      <c r="O12" s="67"/>
      <c r="P12" s="67"/>
      <c r="Q12" s="70"/>
      <c r="R12" s="67"/>
      <c r="S12" s="67"/>
    </row>
    <row r="13" spans="1:23" ht="15" customHeight="1" thickBot="1" x14ac:dyDescent="0.3">
      <c r="A13" s="4"/>
      <c r="B13" s="90" t="s">
        <v>14</v>
      </c>
      <c r="C13" s="90"/>
      <c r="D13" s="90"/>
      <c r="E13" s="90"/>
      <c r="F13" s="90"/>
      <c r="G13" s="90"/>
      <c r="H13" s="90"/>
      <c r="I13" s="90"/>
      <c r="J13" s="91"/>
      <c r="K13" s="92"/>
      <c r="L13" s="88"/>
      <c r="M13" s="88"/>
      <c r="O13" s="67"/>
      <c r="P13" s="67"/>
      <c r="Q13" s="71"/>
      <c r="R13" s="71"/>
      <c r="S13" s="67"/>
    </row>
    <row r="14" spans="1:23" ht="15.75" thickBot="1" x14ac:dyDescent="0.3">
      <c r="A14" s="4"/>
      <c r="B14" s="90"/>
      <c r="C14" s="90"/>
      <c r="D14" s="90"/>
      <c r="E14" s="90"/>
      <c r="F14" s="90"/>
      <c r="G14" s="90"/>
      <c r="H14" s="90"/>
      <c r="I14" s="90"/>
      <c r="J14" s="91"/>
      <c r="K14" s="92"/>
      <c r="L14" s="92"/>
      <c r="M14" s="88"/>
      <c r="O14" s="67"/>
      <c r="P14" s="67"/>
      <c r="Q14" s="69"/>
      <c r="R14" s="69"/>
      <c r="S14" s="67"/>
      <c r="V14" s="29"/>
    </row>
    <row r="15" spans="1:23" ht="15.75" thickBot="1" x14ac:dyDescent="0.3">
      <c r="A15" s="4"/>
      <c r="B15" s="90"/>
      <c r="C15" s="90"/>
      <c r="D15" s="90"/>
      <c r="E15" s="90"/>
      <c r="F15" s="90"/>
      <c r="G15" s="90"/>
      <c r="H15" s="90"/>
      <c r="I15" s="90"/>
      <c r="J15" s="91"/>
      <c r="K15" s="92"/>
      <c r="L15" s="92"/>
      <c r="M15" s="88"/>
      <c r="O15" s="67"/>
      <c r="P15" s="67"/>
      <c r="Q15" s="67"/>
      <c r="R15" s="72"/>
      <c r="S15" s="67"/>
    </row>
    <row r="16" spans="1:23" ht="15.75" thickBot="1" x14ac:dyDescent="0.3">
      <c r="A16" s="4"/>
      <c r="B16" s="87" t="s">
        <v>16</v>
      </c>
      <c r="C16" s="87"/>
      <c r="D16" s="87"/>
      <c r="E16" s="87"/>
      <c r="F16" s="87"/>
      <c r="G16" s="87"/>
      <c r="H16" s="87"/>
      <c r="I16" s="87"/>
      <c r="J16" s="12"/>
      <c r="K16" s="13"/>
      <c r="L16" s="88"/>
      <c r="M16" s="88"/>
      <c r="O16" s="67"/>
      <c r="P16" s="67"/>
      <c r="Q16" s="69"/>
      <c r="R16" s="74"/>
      <c r="S16" s="75"/>
    </row>
    <row r="17" spans="1:19" ht="15.75" thickBot="1" x14ac:dyDescent="0.3">
      <c r="A17" s="4"/>
      <c r="B17" s="87" t="s">
        <v>17</v>
      </c>
      <c r="C17" s="87"/>
      <c r="D17" s="87"/>
      <c r="E17" s="87"/>
      <c r="F17" s="87"/>
      <c r="G17" s="87"/>
      <c r="H17" s="87"/>
      <c r="I17" s="87"/>
      <c r="J17" s="12"/>
      <c r="K17" s="13"/>
      <c r="L17" s="88"/>
      <c r="M17" s="88"/>
      <c r="O17" s="67"/>
      <c r="P17" s="67"/>
      <c r="Q17" s="76"/>
      <c r="R17" s="77"/>
      <c r="S17" s="67"/>
    </row>
    <row r="18" spans="1:19" ht="15.75" thickBot="1" x14ac:dyDescent="0.3">
      <c r="A18" s="4"/>
      <c r="B18" s="87" t="s">
        <v>18</v>
      </c>
      <c r="C18" s="87"/>
      <c r="D18" s="87"/>
      <c r="E18" s="87"/>
      <c r="F18" s="87"/>
      <c r="G18" s="87"/>
      <c r="H18" s="87"/>
      <c r="I18" s="87"/>
      <c r="J18" s="20">
        <f>J9+J11+J12</f>
        <v>45306682.869999997</v>
      </c>
      <c r="K18" s="21">
        <f>K9+K12</f>
        <v>79543075.75</v>
      </c>
      <c r="L18" s="89">
        <f>J18+K18</f>
        <v>124849758.62</v>
      </c>
      <c r="M18" s="89"/>
      <c r="O18" s="67"/>
      <c r="P18" s="67"/>
      <c r="Q18" s="43"/>
      <c r="R18" s="71"/>
      <c r="S18" s="75"/>
    </row>
    <row r="19" spans="1:19" x14ac:dyDescent="0.25">
      <c r="B19" s="4"/>
      <c r="C19" s="22"/>
      <c r="D19" s="22"/>
      <c r="E19" s="22"/>
      <c r="F19" s="22"/>
      <c r="G19" s="22"/>
      <c r="H19" s="22"/>
      <c r="I19" s="22"/>
      <c r="J19" s="22"/>
      <c r="K19" s="4"/>
      <c r="L19" s="4"/>
      <c r="M19" s="23"/>
      <c r="N19" s="23"/>
      <c r="O19" s="75"/>
      <c r="P19" s="75"/>
      <c r="Q19" s="43"/>
      <c r="R19" s="71"/>
      <c r="S19" s="67"/>
    </row>
    <row r="20" spans="1:19" x14ac:dyDescent="0.25">
      <c r="B20" s="4"/>
      <c r="C20" s="22"/>
      <c r="D20" s="22"/>
      <c r="E20" s="22"/>
      <c r="F20" s="22"/>
      <c r="G20" s="22"/>
      <c r="H20" s="22"/>
      <c r="I20" s="22"/>
      <c r="J20" s="22"/>
      <c r="K20" s="4"/>
      <c r="L20" s="4"/>
      <c r="M20" s="23"/>
      <c r="N20" s="23"/>
      <c r="O20" s="67"/>
      <c r="P20" s="67"/>
      <c r="Q20" s="78"/>
      <c r="R20" s="79"/>
      <c r="S20" s="67"/>
    </row>
    <row r="21" spans="1:19" x14ac:dyDescent="0.25">
      <c r="B21" s="4"/>
      <c r="C21" s="22"/>
      <c r="D21" s="22"/>
      <c r="E21" s="22"/>
      <c r="F21" s="22"/>
      <c r="G21" s="22"/>
      <c r="H21" s="22"/>
      <c r="I21" s="22"/>
      <c r="J21" s="22"/>
      <c r="K21" s="4"/>
      <c r="L21" s="4"/>
      <c r="M21" s="23"/>
      <c r="N21" s="23"/>
      <c r="O21" s="67"/>
      <c r="P21" s="67"/>
      <c r="Q21" s="67"/>
      <c r="R21" s="67"/>
      <c r="S21" s="67"/>
    </row>
    <row r="22" spans="1:19" x14ac:dyDescent="0.25">
      <c r="O22" s="67"/>
      <c r="P22" s="67"/>
      <c r="Q22" s="43"/>
      <c r="R22" s="43"/>
      <c r="S22" s="43"/>
    </row>
    <row r="23" spans="1:19" x14ac:dyDescent="0.25">
      <c r="A23" s="24" t="s">
        <v>19</v>
      </c>
      <c r="B23" s="24">
        <v>1</v>
      </c>
      <c r="C23" s="24" t="s">
        <v>20</v>
      </c>
      <c r="D23" s="24"/>
      <c r="E23" s="24"/>
      <c r="F23" s="24"/>
      <c r="G23" s="24"/>
      <c r="H23" s="24"/>
      <c r="I23" s="24"/>
      <c r="J23" s="24"/>
      <c r="K23" s="24"/>
      <c r="L23" s="24"/>
      <c r="M23" s="6"/>
      <c r="N23" s="6"/>
      <c r="O23" s="67"/>
      <c r="P23" s="67"/>
      <c r="Q23" s="80"/>
      <c r="R23" s="81"/>
      <c r="S23" s="67"/>
    </row>
    <row r="24" spans="1:19" x14ac:dyDescent="0.25">
      <c r="A24" s="24"/>
      <c r="B24" s="24">
        <v>2</v>
      </c>
      <c r="C24" s="24" t="s">
        <v>21</v>
      </c>
      <c r="D24" s="24"/>
      <c r="E24" s="24"/>
      <c r="F24" s="24"/>
      <c r="G24" s="24"/>
      <c r="H24" s="24"/>
      <c r="I24" s="24"/>
      <c r="J24" s="24"/>
      <c r="K24" s="24"/>
      <c r="L24" s="24"/>
      <c r="M24" s="6"/>
      <c r="N24" s="6"/>
      <c r="O24" s="68"/>
      <c r="P24" s="68"/>
      <c r="Q24" s="80"/>
      <c r="R24" s="80"/>
      <c r="S24" s="67"/>
    </row>
    <row r="25" spans="1:19" x14ac:dyDescent="0.25">
      <c r="O25" s="75"/>
      <c r="P25" s="75"/>
      <c r="Q25" s="80"/>
      <c r="R25" s="81"/>
      <c r="S25" s="67"/>
    </row>
    <row r="26" spans="1:19" x14ac:dyDescent="0.25">
      <c r="O26" s="75"/>
      <c r="P26" s="75"/>
      <c r="Q26" s="82"/>
      <c r="R26" s="82"/>
      <c r="S26" s="67"/>
    </row>
    <row r="27" spans="1:19" x14ac:dyDescent="0.25">
      <c r="O27" s="67"/>
      <c r="P27" s="67"/>
      <c r="Q27" s="73"/>
      <c r="R27" s="67"/>
      <c r="S27" s="67"/>
    </row>
    <row r="28" spans="1:19" x14ac:dyDescent="0.25">
      <c r="O28" s="43"/>
      <c r="P28" s="67"/>
      <c r="Q28" s="32"/>
      <c r="R28" s="83"/>
      <c r="S28" s="67"/>
    </row>
    <row r="29" spans="1:19" x14ac:dyDescent="0.25">
      <c r="L29" s="17" t="e">
        <f>#REF!+#REF!+#REF!+#REF!</f>
        <v>#REF!</v>
      </c>
      <c r="O29" s="67"/>
      <c r="P29" s="67"/>
      <c r="Q29" s="67"/>
      <c r="R29" s="67"/>
      <c r="S29" s="67"/>
    </row>
    <row r="30" spans="1:19" x14ac:dyDescent="0.25">
      <c r="O30" s="67"/>
      <c r="P30" s="67"/>
      <c r="Q30" s="67"/>
      <c r="R30" s="67"/>
      <c r="S30" s="67"/>
    </row>
    <row r="31" spans="1:19" x14ac:dyDescent="0.25">
      <c r="O31" s="67"/>
      <c r="P31" s="67"/>
      <c r="Q31" s="67"/>
      <c r="R31" s="67"/>
      <c r="S31" s="67"/>
    </row>
    <row r="32" spans="1:19" x14ac:dyDescent="0.25">
      <c r="L32" s="15">
        <v>225000</v>
      </c>
      <c r="M32" s="28" t="s">
        <v>22</v>
      </c>
      <c r="O32" s="67"/>
      <c r="P32" s="67"/>
      <c r="Q32" s="67"/>
      <c r="R32" s="67"/>
      <c r="S32" s="67"/>
    </row>
    <row r="33" spans="15:19" x14ac:dyDescent="0.25">
      <c r="O33" s="67"/>
      <c r="P33" s="67"/>
      <c r="Q33" s="67"/>
      <c r="R33" s="67"/>
      <c r="S33" s="67"/>
    </row>
    <row r="34" spans="15:19" x14ac:dyDescent="0.25">
      <c r="O34" s="67"/>
      <c r="P34" s="67"/>
      <c r="Q34" s="67"/>
      <c r="R34" s="67"/>
      <c r="S34" s="67"/>
    </row>
    <row r="35" spans="15:19" x14ac:dyDescent="0.25">
      <c r="O35" s="67"/>
      <c r="P35" s="67"/>
      <c r="Q35" s="67"/>
      <c r="R35" s="67"/>
      <c r="S35" s="67"/>
    </row>
    <row r="36" spans="15:19" x14ac:dyDescent="0.25">
      <c r="O36" s="67"/>
      <c r="P36" s="67"/>
      <c r="Q36" s="67"/>
      <c r="R36" s="67"/>
      <c r="S36" s="67"/>
    </row>
    <row r="37" spans="15:19" x14ac:dyDescent="0.25">
      <c r="O37" s="67"/>
      <c r="P37" s="67"/>
      <c r="Q37" s="67"/>
      <c r="R37" s="67"/>
      <c r="S37" s="67"/>
    </row>
    <row r="38" spans="15:19" x14ac:dyDescent="0.25">
      <c r="O38" s="67"/>
      <c r="P38" s="67"/>
      <c r="Q38" s="67"/>
      <c r="R38" s="67"/>
      <c r="S38" s="67"/>
    </row>
  </sheetData>
  <mergeCells count="26">
    <mergeCell ref="A1:N1"/>
    <mergeCell ref="A3:C3"/>
    <mergeCell ref="D3:E3"/>
    <mergeCell ref="B5:M5"/>
    <mergeCell ref="B6:M6"/>
    <mergeCell ref="B7:I7"/>
    <mergeCell ref="J7:M7"/>
    <mergeCell ref="L8:M8"/>
    <mergeCell ref="B9:I9"/>
    <mergeCell ref="L9:M9"/>
    <mergeCell ref="B10:I10"/>
    <mergeCell ref="L10:M10"/>
    <mergeCell ref="B11:I11"/>
    <mergeCell ref="L11:M11"/>
    <mergeCell ref="B12:I12"/>
    <mergeCell ref="L12:M12"/>
    <mergeCell ref="B17:I17"/>
    <mergeCell ref="L17:M17"/>
    <mergeCell ref="B18:I18"/>
    <mergeCell ref="L18:M18"/>
    <mergeCell ref="B13:I15"/>
    <mergeCell ref="J13:J15"/>
    <mergeCell ref="K13:K15"/>
    <mergeCell ref="L13:M15"/>
    <mergeCell ref="B16:I16"/>
    <mergeCell ref="L16:M16"/>
  </mergeCells>
  <pageMargins left="0.7" right="0.7" top="0.75" bottom="0.75" header="0.51180555555555496" footer="0.51180555555555496"/>
  <pageSetup paperSize="9" scale="43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5A71D-2989-49D9-BAB7-414FCC44B492}">
  <dimension ref="A1:Q48"/>
  <sheetViews>
    <sheetView topLeftCell="A30" workbookViewId="0">
      <selection activeCell="A47" sqref="A47:B47"/>
    </sheetView>
  </sheetViews>
  <sheetFormatPr defaultRowHeight="15" x14ac:dyDescent="0.25"/>
  <cols>
    <col min="1" max="1" width="22.5703125" customWidth="1"/>
    <col min="2" max="2" width="18" customWidth="1"/>
    <col min="3" max="3" width="16.85546875" customWidth="1"/>
    <col min="5" max="5" width="9.140625" style="46"/>
    <col min="7" max="7" width="16.85546875" customWidth="1"/>
    <col min="8" max="8" width="18.140625" customWidth="1"/>
    <col min="9" max="9" width="16" customWidth="1"/>
    <col min="13" max="13" width="13.5703125" customWidth="1"/>
    <col min="16" max="16" width="14.140625" customWidth="1"/>
    <col min="17" max="17" width="13.42578125" customWidth="1"/>
  </cols>
  <sheetData>
    <row r="1" spans="1:17" x14ac:dyDescent="0.25">
      <c r="A1" t="s">
        <v>23</v>
      </c>
      <c r="G1" t="s">
        <v>24</v>
      </c>
      <c r="M1" t="s">
        <v>57</v>
      </c>
    </row>
    <row r="2" spans="1:17" x14ac:dyDescent="0.25">
      <c r="D2" t="s">
        <v>26</v>
      </c>
      <c r="G2" s="33"/>
      <c r="H2" s="33"/>
      <c r="J2" s="28" t="s">
        <v>26</v>
      </c>
      <c r="M2">
        <v>2021</v>
      </c>
      <c r="N2">
        <v>22</v>
      </c>
      <c r="O2" s="42" t="s">
        <v>26</v>
      </c>
    </row>
    <row r="3" spans="1:17" x14ac:dyDescent="0.25">
      <c r="D3" s="28" t="s">
        <v>27</v>
      </c>
      <c r="G3" s="33">
        <v>662289.4</v>
      </c>
      <c r="H3" s="33">
        <v>843292</v>
      </c>
      <c r="J3" s="28" t="s">
        <v>27</v>
      </c>
      <c r="O3" s="42" t="s">
        <v>27</v>
      </c>
      <c r="P3" s="27">
        <v>662289.4</v>
      </c>
      <c r="Q3" s="27">
        <v>843292</v>
      </c>
    </row>
    <row r="4" spans="1:17" x14ac:dyDescent="0.25">
      <c r="A4" s="52">
        <v>2910141.54</v>
      </c>
      <c r="B4" s="52">
        <v>12126596.9</v>
      </c>
      <c r="D4" s="28" t="s">
        <v>25</v>
      </c>
      <c r="J4" s="28" t="s">
        <v>25</v>
      </c>
      <c r="O4" s="42" t="s">
        <v>25</v>
      </c>
    </row>
    <row r="5" spans="1:17" x14ac:dyDescent="0.25">
      <c r="A5" s="53">
        <v>4347222.54</v>
      </c>
      <c r="B5" s="53">
        <v>3630000</v>
      </c>
      <c r="C5" s="41">
        <v>1271000</v>
      </c>
      <c r="D5" s="28" t="s">
        <v>28</v>
      </c>
      <c r="G5" s="64">
        <v>400000</v>
      </c>
      <c r="H5" s="64">
        <v>400000</v>
      </c>
      <c r="I5" s="30">
        <v>400000</v>
      </c>
      <c r="J5" s="28" t="s">
        <v>28</v>
      </c>
      <c r="O5" s="42" t="s">
        <v>28</v>
      </c>
    </row>
    <row r="6" spans="1:17" x14ac:dyDescent="0.25">
      <c r="D6" s="28" t="s">
        <v>29</v>
      </c>
      <c r="J6" s="28" t="s">
        <v>29</v>
      </c>
      <c r="O6" s="42" t="s">
        <v>29</v>
      </c>
    </row>
    <row r="7" spans="1:17" x14ac:dyDescent="0.25">
      <c r="D7" s="28" t="s">
        <v>30</v>
      </c>
      <c r="J7" s="28" t="s">
        <v>30</v>
      </c>
      <c r="O7" s="42" t="s">
        <v>30</v>
      </c>
    </row>
    <row r="8" spans="1:17" x14ac:dyDescent="0.25">
      <c r="D8" s="28" t="s">
        <v>31</v>
      </c>
      <c r="J8" s="28" t="s">
        <v>31</v>
      </c>
      <c r="O8" s="42" t="s">
        <v>31</v>
      </c>
    </row>
    <row r="9" spans="1:17" x14ac:dyDescent="0.25">
      <c r="A9" s="39">
        <v>698894</v>
      </c>
      <c r="B9" s="39">
        <v>0</v>
      </c>
      <c r="D9" s="28" t="s">
        <v>32</v>
      </c>
      <c r="J9" s="28" t="s">
        <v>32</v>
      </c>
      <c r="O9" s="42" t="s">
        <v>32</v>
      </c>
    </row>
    <row r="10" spans="1:17" x14ac:dyDescent="0.25">
      <c r="A10" s="34"/>
      <c r="B10" s="34"/>
      <c r="C10" s="37"/>
      <c r="D10" s="37" t="s">
        <v>33</v>
      </c>
      <c r="E10" s="37"/>
      <c r="F10" s="37"/>
      <c r="G10" s="36"/>
      <c r="H10" s="36"/>
      <c r="I10" s="37"/>
      <c r="J10" s="37" t="s">
        <v>33</v>
      </c>
      <c r="K10" s="37"/>
      <c r="L10" s="37"/>
      <c r="M10" s="37"/>
      <c r="N10" s="37"/>
      <c r="O10" s="37" t="s">
        <v>33</v>
      </c>
      <c r="P10" s="37"/>
    </row>
    <row r="11" spans="1:17" s="42" customFormat="1" x14ac:dyDescent="0.25">
      <c r="A11" s="44"/>
      <c r="B11" s="44"/>
      <c r="D11" s="42" t="s">
        <v>54</v>
      </c>
      <c r="E11" s="46"/>
      <c r="G11" s="65">
        <v>30000</v>
      </c>
      <c r="H11" s="65">
        <v>30000</v>
      </c>
      <c r="J11" s="42" t="s">
        <v>54</v>
      </c>
      <c r="O11" s="42" t="s">
        <v>54</v>
      </c>
    </row>
    <row r="12" spans="1:17" s="42" customFormat="1" x14ac:dyDescent="0.25">
      <c r="A12" s="31">
        <v>255000</v>
      </c>
      <c r="B12" s="31">
        <v>63750</v>
      </c>
      <c r="D12" s="42" t="s">
        <v>55</v>
      </c>
      <c r="E12" s="46"/>
      <c r="G12" s="19">
        <v>45000</v>
      </c>
      <c r="H12" s="19">
        <v>11250</v>
      </c>
      <c r="J12" s="42" t="s">
        <v>55</v>
      </c>
      <c r="O12" s="42" t="s">
        <v>55</v>
      </c>
    </row>
    <row r="13" spans="1:17" s="42" customFormat="1" x14ac:dyDescent="0.25">
      <c r="A13" s="51">
        <f>77869+127870+1000000+600000</f>
        <v>1805739</v>
      </c>
      <c r="B13" s="51">
        <v>77869</v>
      </c>
      <c r="D13" s="42" t="s">
        <v>56</v>
      </c>
      <c r="E13" s="46"/>
      <c r="G13" s="18">
        <f>17131+72130+130000+180000</f>
        <v>399261</v>
      </c>
      <c r="H13" s="14">
        <f>17131</f>
        <v>17131</v>
      </c>
      <c r="J13" s="42" t="s">
        <v>56</v>
      </c>
      <c r="M13" s="25">
        <v>225000</v>
      </c>
      <c r="O13" s="42" t="s">
        <v>56</v>
      </c>
    </row>
    <row r="14" spans="1:17" x14ac:dyDescent="0.25">
      <c r="A14" s="40">
        <v>8000000</v>
      </c>
      <c r="B14" s="40">
        <v>27000000</v>
      </c>
      <c r="C14" s="45"/>
      <c r="D14" s="45" t="s">
        <v>34</v>
      </c>
      <c r="E14" s="45"/>
      <c r="F14" s="45"/>
      <c r="G14" s="45"/>
      <c r="H14" s="45"/>
      <c r="I14" s="45"/>
      <c r="J14" s="45" t="s">
        <v>34</v>
      </c>
      <c r="K14" s="45"/>
      <c r="L14" s="45"/>
      <c r="M14" s="45"/>
      <c r="N14" s="45"/>
      <c r="O14" s="45" t="s">
        <v>34</v>
      </c>
      <c r="P14" s="45"/>
    </row>
    <row r="15" spans="1:17" s="42" customFormat="1" x14ac:dyDescent="0.25">
      <c r="A15" s="35"/>
      <c r="B15" s="35"/>
      <c r="C15" s="37"/>
      <c r="D15" s="37" t="s">
        <v>35</v>
      </c>
      <c r="E15" s="37"/>
      <c r="F15" s="37"/>
      <c r="G15" s="37"/>
      <c r="H15" s="37"/>
      <c r="I15" s="37"/>
      <c r="J15" s="37" t="s">
        <v>35</v>
      </c>
      <c r="K15" s="37"/>
      <c r="L15" s="37"/>
      <c r="M15" s="37"/>
      <c r="N15" s="37"/>
      <c r="O15" s="37" t="s">
        <v>35</v>
      </c>
      <c r="P15" s="37"/>
    </row>
    <row r="16" spans="1:17" s="42" customFormat="1" x14ac:dyDescent="0.25">
      <c r="A16" s="31"/>
      <c r="B16" s="31"/>
      <c r="D16" s="42" t="s">
        <v>58</v>
      </c>
      <c r="E16" s="46"/>
      <c r="G16" s="60">
        <v>450000</v>
      </c>
      <c r="H16" s="60">
        <v>250000</v>
      </c>
      <c r="J16" s="42" t="s">
        <v>58</v>
      </c>
      <c r="O16" s="42" t="s">
        <v>58</v>
      </c>
    </row>
    <row r="17" spans="1:16" x14ac:dyDescent="0.25">
      <c r="D17" s="42" t="s">
        <v>59</v>
      </c>
      <c r="G17" s="61">
        <v>1175747.25</v>
      </c>
      <c r="H17" s="61">
        <v>1773747.25</v>
      </c>
      <c r="J17" s="28" t="s">
        <v>59</v>
      </c>
      <c r="O17" s="42" t="s">
        <v>59</v>
      </c>
    </row>
    <row r="18" spans="1:16" s="42" customFormat="1" x14ac:dyDescent="0.25">
      <c r="A18" s="37"/>
      <c r="B18" s="37"/>
      <c r="C18" s="37"/>
      <c r="D18" s="37" t="s">
        <v>36</v>
      </c>
      <c r="E18" s="37"/>
      <c r="F18" s="37"/>
      <c r="G18" s="36"/>
      <c r="H18" s="36"/>
      <c r="I18" s="37"/>
      <c r="J18" s="37" t="s">
        <v>36</v>
      </c>
      <c r="K18" s="37"/>
      <c r="L18" s="37"/>
      <c r="M18" s="37"/>
      <c r="N18" s="37"/>
      <c r="O18" s="37" t="s">
        <v>36</v>
      </c>
    </row>
    <row r="19" spans="1:16" s="42" customFormat="1" x14ac:dyDescent="0.25">
      <c r="D19" s="42" t="s">
        <v>15</v>
      </c>
      <c r="E19" s="46"/>
      <c r="G19" s="64">
        <v>1899818.6054665456</v>
      </c>
      <c r="H19" s="64">
        <v>3649304.4135265457</v>
      </c>
      <c r="J19" s="42" t="s">
        <v>15</v>
      </c>
      <c r="O19" s="42" t="s">
        <v>15</v>
      </c>
    </row>
    <row r="20" spans="1:16" x14ac:dyDescent="0.25">
      <c r="D20" s="42" t="s">
        <v>60</v>
      </c>
      <c r="G20" s="63">
        <f>+[1]Foglio2!$P$9+[1]Foglio2!$P$10</f>
        <v>290211.07</v>
      </c>
      <c r="H20" s="63">
        <f>+[1]Foglio2!$Q$10</f>
        <v>60000</v>
      </c>
      <c r="J20" s="42" t="s">
        <v>60</v>
      </c>
      <c r="O20" s="42" t="s">
        <v>60</v>
      </c>
    </row>
    <row r="21" spans="1:16" x14ac:dyDescent="0.25">
      <c r="A21" s="50">
        <v>5386699.9800000004</v>
      </c>
      <c r="B21" s="50">
        <v>3236634</v>
      </c>
      <c r="C21" s="45"/>
      <c r="D21" s="45" t="s">
        <v>37</v>
      </c>
      <c r="E21" s="45"/>
      <c r="F21" s="45"/>
      <c r="G21" s="45"/>
      <c r="H21" s="45"/>
      <c r="I21" s="45"/>
      <c r="J21" s="45" t="s">
        <v>37</v>
      </c>
      <c r="K21" s="45"/>
      <c r="L21" s="45"/>
      <c r="M21" s="45"/>
      <c r="N21" s="45"/>
      <c r="O21" s="45" t="s">
        <v>37</v>
      </c>
      <c r="P21" s="45"/>
    </row>
    <row r="22" spans="1:16" x14ac:dyDescent="0.25">
      <c r="D22" s="28" t="s">
        <v>38</v>
      </c>
      <c r="J22" s="28" t="s">
        <v>38</v>
      </c>
      <c r="O22" s="42" t="s">
        <v>38</v>
      </c>
    </row>
    <row r="23" spans="1:16" x14ac:dyDescent="0.25">
      <c r="D23" s="28" t="s">
        <v>39</v>
      </c>
      <c r="G23" s="62">
        <v>1500000</v>
      </c>
      <c r="H23" s="62">
        <v>1500000</v>
      </c>
      <c r="J23" s="28" t="s">
        <v>39</v>
      </c>
      <c r="O23" s="42" t="s">
        <v>39</v>
      </c>
    </row>
    <row r="24" spans="1:16" s="46" customFormat="1" x14ac:dyDescent="0.25">
      <c r="D24" s="46" t="s">
        <v>40</v>
      </c>
      <c r="G24" s="38"/>
      <c r="H24" s="38"/>
      <c r="J24" s="46" t="s">
        <v>40</v>
      </c>
      <c r="O24" s="46" t="s">
        <v>40</v>
      </c>
    </row>
    <row r="25" spans="1:16" s="46" customFormat="1" x14ac:dyDescent="0.25">
      <c r="D25" s="46" t="s">
        <v>62</v>
      </c>
      <c r="G25" s="59">
        <v>150000</v>
      </c>
      <c r="H25" s="59">
        <v>150000</v>
      </c>
      <c r="J25" s="46" t="s">
        <v>61</v>
      </c>
      <c r="O25" s="46" t="s">
        <v>61</v>
      </c>
    </row>
    <row r="26" spans="1:16" s="46" customFormat="1" x14ac:dyDescent="0.25">
      <c r="D26" s="46" t="s">
        <v>13</v>
      </c>
      <c r="G26" s="55">
        <v>175000</v>
      </c>
      <c r="H26" s="55">
        <v>175000</v>
      </c>
      <c r="J26" s="46" t="s">
        <v>13</v>
      </c>
      <c r="O26" s="46" t="s">
        <v>13</v>
      </c>
    </row>
    <row r="27" spans="1:16" s="46" customFormat="1" x14ac:dyDescent="0.25">
      <c r="D27" s="46" t="s">
        <v>63</v>
      </c>
      <c r="G27" s="56">
        <f>500000+50000</f>
        <v>550000</v>
      </c>
      <c r="H27" s="56">
        <f>2861250+50000</f>
        <v>2911250</v>
      </c>
      <c r="J27" s="46" t="s">
        <v>63</v>
      </c>
      <c r="O27" s="46" t="s">
        <v>63</v>
      </c>
    </row>
    <row r="28" spans="1:16" x14ac:dyDescent="0.25">
      <c r="D28" s="46" t="s">
        <v>41</v>
      </c>
      <c r="G28" s="31"/>
      <c r="H28" s="31"/>
      <c r="J28" s="46" t="s">
        <v>41</v>
      </c>
      <c r="O28" s="46" t="s">
        <v>41</v>
      </c>
    </row>
    <row r="29" spans="1:16" x14ac:dyDescent="0.25">
      <c r="D29" s="28" t="s">
        <v>42</v>
      </c>
      <c r="G29" s="57">
        <v>427603.5</v>
      </c>
      <c r="H29" s="58">
        <v>47511.5</v>
      </c>
      <c r="J29" s="28" t="s">
        <v>42</v>
      </c>
      <c r="O29" s="42" t="s">
        <v>42</v>
      </c>
    </row>
    <row r="30" spans="1:16" x14ac:dyDescent="0.25">
      <c r="D30" s="28" t="s">
        <v>43</v>
      </c>
      <c r="G30" s="26"/>
      <c r="H30" s="26"/>
      <c r="J30" s="28" t="s">
        <v>43</v>
      </c>
      <c r="O30" s="42" t="s">
        <v>43</v>
      </c>
    </row>
    <row r="31" spans="1:16" x14ac:dyDescent="0.25">
      <c r="A31" s="31">
        <v>1776150</v>
      </c>
      <c r="B31" s="31">
        <v>223850</v>
      </c>
      <c r="D31" s="28" t="s">
        <v>44</v>
      </c>
      <c r="G31" s="63">
        <v>1197970.1000000001</v>
      </c>
      <c r="H31" s="63">
        <v>1952578.54</v>
      </c>
      <c r="J31" s="28" t="s">
        <v>44</v>
      </c>
      <c r="O31" s="42" t="s">
        <v>44</v>
      </c>
    </row>
    <row r="32" spans="1:16" x14ac:dyDescent="0.25">
      <c r="D32" t="s">
        <v>45</v>
      </c>
      <c r="J32" s="28" t="s">
        <v>45</v>
      </c>
      <c r="O32" s="42" t="s">
        <v>45</v>
      </c>
    </row>
    <row r="33" spans="1:15" x14ac:dyDescent="0.25">
      <c r="A33" s="31">
        <v>123500</v>
      </c>
      <c r="B33" s="31">
        <v>123500</v>
      </c>
      <c r="D33" s="28" t="s">
        <v>46</v>
      </c>
      <c r="J33" s="28" t="s">
        <v>46</v>
      </c>
      <c r="O33" s="42" t="s">
        <v>46</v>
      </c>
    </row>
    <row r="34" spans="1:15" s="48" customFormat="1" x14ac:dyDescent="0.25">
      <c r="A34" s="47"/>
      <c r="B34" s="47"/>
      <c r="D34" s="48" t="s">
        <v>47</v>
      </c>
      <c r="J34" s="48" t="s">
        <v>47</v>
      </c>
      <c r="O34" s="48" t="s">
        <v>47</v>
      </c>
    </row>
    <row r="35" spans="1:15" s="48" customFormat="1" x14ac:dyDescent="0.25">
      <c r="A35" s="47"/>
      <c r="B35" s="47"/>
      <c r="D35" s="48" t="s">
        <v>64</v>
      </c>
      <c r="J35" s="48" t="s">
        <v>64</v>
      </c>
      <c r="O35" s="48" t="s">
        <v>64</v>
      </c>
    </row>
    <row r="36" spans="1:15" s="48" customFormat="1" x14ac:dyDescent="0.25">
      <c r="A36" s="47"/>
      <c r="B36" s="47"/>
      <c r="D36" s="48" t="s">
        <v>65</v>
      </c>
      <c r="J36" s="48" t="s">
        <v>65</v>
      </c>
      <c r="O36" s="48" t="s">
        <v>65</v>
      </c>
    </row>
    <row r="37" spans="1:15" x14ac:dyDescent="0.25">
      <c r="A37" s="49">
        <v>3598084.29</v>
      </c>
      <c r="B37" s="49">
        <v>16180000</v>
      </c>
      <c r="D37" s="28" t="s">
        <v>66</v>
      </c>
      <c r="G37" s="16"/>
      <c r="H37" s="16"/>
      <c r="J37" s="48" t="s">
        <v>66</v>
      </c>
      <c r="O37" s="48" t="s">
        <v>66</v>
      </c>
    </row>
    <row r="38" spans="1:15" s="48" customFormat="1" x14ac:dyDescent="0.25">
      <c r="A38" s="54">
        <v>2000000</v>
      </c>
      <c r="B38" s="84">
        <v>2797298.15</v>
      </c>
      <c r="D38" s="48" t="s">
        <v>55</v>
      </c>
      <c r="J38" s="48" t="s">
        <v>55</v>
      </c>
      <c r="O38" s="48" t="s">
        <v>55</v>
      </c>
    </row>
    <row r="39" spans="1:15" x14ac:dyDescent="0.25">
      <c r="B39" s="105"/>
      <c r="D39" s="28" t="s">
        <v>48</v>
      </c>
      <c r="J39" s="28" t="s">
        <v>48</v>
      </c>
      <c r="O39" s="42" t="s">
        <v>48</v>
      </c>
    </row>
    <row r="40" spans="1:15" x14ac:dyDescent="0.25">
      <c r="A40" s="31">
        <v>1750000</v>
      </c>
      <c r="B40" s="31">
        <v>312513</v>
      </c>
      <c r="D40" s="28" t="s">
        <v>49</v>
      </c>
      <c r="G40" s="31"/>
      <c r="H40" s="31"/>
      <c r="J40" s="28" t="s">
        <v>49</v>
      </c>
      <c r="O40" s="42" t="s">
        <v>49</v>
      </c>
    </row>
    <row r="41" spans="1:15" x14ac:dyDescent="0.25">
      <c r="D41" s="28" t="s">
        <v>53</v>
      </c>
      <c r="J41" s="28" t="s">
        <v>53</v>
      </c>
      <c r="O41" s="42" t="s">
        <v>53</v>
      </c>
    </row>
    <row r="42" spans="1:15" x14ac:dyDescent="0.25">
      <c r="A42" s="31">
        <v>3077351.52</v>
      </c>
      <c r="D42" s="28" t="s">
        <v>50</v>
      </c>
      <c r="J42" s="28" t="s">
        <v>50</v>
      </c>
      <c r="O42" s="42" t="s">
        <v>50</v>
      </c>
    </row>
    <row r="43" spans="1:15" x14ac:dyDescent="0.25">
      <c r="D43" s="28" t="s">
        <v>51</v>
      </c>
      <c r="J43" s="28" t="s">
        <v>51</v>
      </c>
      <c r="O43" s="42" t="s">
        <v>51</v>
      </c>
    </row>
    <row r="44" spans="1:15" x14ac:dyDescent="0.25">
      <c r="D44" s="28" t="s">
        <v>52</v>
      </c>
      <c r="J44" s="28" t="s">
        <v>52</v>
      </c>
      <c r="O44" s="42" t="s">
        <v>52</v>
      </c>
    </row>
    <row r="45" spans="1:15" x14ac:dyDescent="0.25">
      <c r="A45" s="26"/>
      <c r="G45" s="54">
        <v>9352900</v>
      </c>
      <c r="H45" s="54">
        <v>13771064.699999999</v>
      </c>
    </row>
    <row r="46" spans="1:15" x14ac:dyDescent="0.25">
      <c r="A46" s="26">
        <f>A42+A40+A37+A33+A31+A21+A16+A14+A13+A12+A9+A5+A4+A38</f>
        <v>35728782.869999997</v>
      </c>
      <c r="B46" s="26">
        <f>B40+B37+B33+B31+B21+B16+B14+B13+B12+B5+B4+B38</f>
        <v>65772011.049999997</v>
      </c>
      <c r="C46" s="26">
        <f>A46+B46</f>
        <v>101500793.91999999</v>
      </c>
      <c r="G46" s="26">
        <f>G31+G29+G27+G26+G25+G23+G20+G19+G17+G13+G12+G11+G5+G3+G16</f>
        <v>9352900.9254665449</v>
      </c>
      <c r="H46" s="26">
        <f>H31+H29+H27+H26+H25+H23+H20+H19+H17+H16+H13+H12+H11+H5+H3</f>
        <v>13771064.703526545</v>
      </c>
    </row>
    <row r="47" spans="1:15" x14ac:dyDescent="0.25">
      <c r="A47" s="26">
        <v>35728782.869999997</v>
      </c>
      <c r="B47" s="26">
        <v>65772011.049999997</v>
      </c>
      <c r="G47" s="54">
        <v>9352900.9299999997</v>
      </c>
      <c r="H47" s="54"/>
    </row>
    <row r="48" spans="1:15" x14ac:dyDescent="0.25">
      <c r="A48" s="54"/>
      <c r="B48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dc:description/>
  <cp:lastModifiedBy>Asus</cp:lastModifiedBy>
  <cp:revision>2</cp:revision>
  <cp:lastPrinted>2020-12-31T18:08:28Z</cp:lastPrinted>
  <dcterms:created xsi:type="dcterms:W3CDTF">2020-06-26T14:05:06Z</dcterms:created>
  <dcterms:modified xsi:type="dcterms:W3CDTF">2020-12-31T18:09:17Z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