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010834\Desktop\"/>
    </mc:Choice>
  </mc:AlternateContent>
  <bookViews>
    <workbookView xWindow="0" yWindow="0" windowWidth="28800" windowHeight="12435"/>
  </bookViews>
  <sheets>
    <sheet name="Foglio1" sheetId="1" r:id="rId1"/>
    <sheet name="Foglio3" sheetId="3" r:id="rId2"/>
    <sheet name="Foglio2" sheetId="4" r:id="rId3"/>
    <sheet name="Foglio4" sheetId="5" r:id="rId4"/>
  </sheets>
  <definedNames>
    <definedName name="_xlnm._FilterDatabase" localSheetId="0" hidden="1">Foglio1!$A$10:$AB$22</definedName>
  </definedNames>
  <calcPr calcId="152511"/>
</workbook>
</file>

<file path=xl/calcChain.xml><?xml version="1.0" encoding="utf-8"?>
<calcChain xmlns="http://schemas.openxmlformats.org/spreadsheetml/2006/main">
  <c r="W17" i="1" l="1"/>
  <c r="X17" i="1" s="1"/>
  <c r="Z17" i="1" s="1"/>
  <c r="U17" i="1"/>
  <c r="K17" i="1"/>
  <c r="M17" i="1"/>
  <c r="O17" i="1"/>
  <c r="Q17" i="1"/>
  <c r="W30" i="1"/>
  <c r="X30" i="1" s="1"/>
  <c r="Z30" i="1" s="1"/>
  <c r="W29" i="1"/>
  <c r="X29" i="1" s="1"/>
  <c r="Z29" i="1" s="1"/>
  <c r="W21" i="1"/>
  <c r="X21" i="1" s="1"/>
  <c r="Z21" i="1" s="1"/>
  <c r="W27" i="1"/>
  <c r="X27" i="1" s="1"/>
  <c r="Z27" i="1" s="1"/>
  <c r="W35" i="1"/>
  <c r="X35" i="1" s="1"/>
  <c r="Z35" i="1" s="1"/>
  <c r="W12" i="1"/>
  <c r="X12" i="1" s="1"/>
  <c r="Z12" i="1" s="1"/>
  <c r="W14" i="1"/>
  <c r="X14" i="1" s="1"/>
  <c r="Z14" i="1" s="1"/>
  <c r="W32" i="1"/>
  <c r="X32" i="1" s="1"/>
  <c r="Z32" i="1" s="1"/>
  <c r="W28" i="1"/>
  <c r="X28" i="1" s="1"/>
  <c r="Z28" i="1" s="1"/>
  <c r="W16" i="1"/>
  <c r="X16" i="1" s="1"/>
  <c r="Z16" i="1" s="1"/>
  <c r="W13" i="1"/>
  <c r="X13" i="1" s="1"/>
  <c r="Z13" i="1" s="1"/>
  <c r="W24" i="1"/>
  <c r="X24" i="1" s="1"/>
  <c r="Z24" i="1" s="1"/>
  <c r="W18" i="1"/>
  <c r="X18" i="1" s="1"/>
  <c r="Z18" i="1" s="1"/>
  <c r="W15" i="1"/>
  <c r="X15" i="1" s="1"/>
  <c r="Z15" i="1" s="1"/>
  <c r="W33" i="1"/>
  <c r="X33" i="1" s="1"/>
  <c r="Z33" i="1" s="1"/>
  <c r="W22" i="1"/>
  <c r="X22" i="1" s="1"/>
  <c r="Z22" i="1" s="1"/>
  <c r="U29" i="1"/>
  <c r="U21" i="1"/>
  <c r="U27" i="1"/>
  <c r="U35" i="1"/>
  <c r="U12" i="1"/>
  <c r="U14" i="1"/>
  <c r="U32" i="1"/>
  <c r="U28" i="1"/>
  <c r="U16" i="1"/>
  <c r="U13" i="1"/>
  <c r="U24" i="1"/>
  <c r="U18" i="1"/>
  <c r="U15" i="1"/>
  <c r="U33" i="1"/>
  <c r="U30" i="1"/>
  <c r="U22" i="1"/>
  <c r="K21" i="1"/>
  <c r="M21" i="1"/>
  <c r="S21" i="1" s="1"/>
  <c r="O21" i="1"/>
  <c r="Q21" i="1"/>
  <c r="K27" i="1"/>
  <c r="M27" i="1"/>
  <c r="O27" i="1"/>
  <c r="Q27" i="1"/>
  <c r="K35" i="1"/>
  <c r="M35" i="1"/>
  <c r="O35" i="1"/>
  <c r="Q35" i="1"/>
  <c r="K12" i="1"/>
  <c r="M12" i="1"/>
  <c r="O12" i="1"/>
  <c r="Q12" i="1"/>
  <c r="K14" i="1"/>
  <c r="M14" i="1"/>
  <c r="O14" i="1"/>
  <c r="Q14" i="1"/>
  <c r="K32" i="1"/>
  <c r="M32" i="1"/>
  <c r="O32" i="1"/>
  <c r="Q32" i="1"/>
  <c r="K28" i="1"/>
  <c r="M28" i="1"/>
  <c r="O28" i="1"/>
  <c r="Q28" i="1"/>
  <c r="K16" i="1"/>
  <c r="M16" i="1"/>
  <c r="O16" i="1"/>
  <c r="Q16" i="1"/>
  <c r="S16" i="1"/>
  <c r="K13" i="1"/>
  <c r="M13" i="1"/>
  <c r="O13" i="1"/>
  <c r="Q13" i="1"/>
  <c r="S13" i="1" s="1"/>
  <c r="K24" i="1"/>
  <c r="M24" i="1"/>
  <c r="O24" i="1"/>
  <c r="Q24" i="1"/>
  <c r="K18" i="1"/>
  <c r="M18" i="1"/>
  <c r="O18" i="1"/>
  <c r="Q18" i="1"/>
  <c r="S18" i="1" s="1"/>
  <c r="K15" i="1"/>
  <c r="M15" i="1"/>
  <c r="O15" i="1"/>
  <c r="Q15" i="1"/>
  <c r="K33" i="1"/>
  <c r="M33" i="1"/>
  <c r="S33" i="1" s="1"/>
  <c r="O33" i="1"/>
  <c r="Q33" i="1"/>
  <c r="K30" i="1"/>
  <c r="M30" i="1"/>
  <c r="O30" i="1"/>
  <c r="Q30" i="1"/>
  <c r="K22" i="1"/>
  <c r="M22" i="1"/>
  <c r="S22" i="1" s="1"/>
  <c r="O22" i="1"/>
  <c r="Q22" i="1"/>
  <c r="Q29" i="1"/>
  <c r="O29" i="1"/>
  <c r="M29" i="1"/>
  <c r="K29" i="1"/>
  <c r="K20" i="1"/>
  <c r="M20" i="1"/>
  <c r="S20" i="1" s="1"/>
  <c r="O20" i="1"/>
  <c r="Q20" i="1"/>
  <c r="K25" i="1"/>
  <c r="M25" i="1"/>
  <c r="O25" i="1"/>
  <c r="Q25" i="1"/>
  <c r="K26" i="1"/>
  <c r="M26" i="1"/>
  <c r="O26" i="1"/>
  <c r="Q26" i="1"/>
  <c r="K23" i="1"/>
  <c r="M23" i="1"/>
  <c r="O23" i="1"/>
  <c r="Q23" i="1"/>
  <c r="S23" i="1"/>
  <c r="K31" i="1"/>
  <c r="M31" i="1"/>
  <c r="O31" i="1"/>
  <c r="Q31" i="1"/>
  <c r="K11" i="1"/>
  <c r="M11" i="1"/>
  <c r="O11" i="1"/>
  <c r="Q11" i="1"/>
  <c r="S11" i="1" s="1"/>
  <c r="W31" i="1"/>
  <c r="X31" i="1" s="1"/>
  <c r="Z31" i="1" s="1"/>
  <c r="W20" i="1"/>
  <c r="X20" i="1" s="1"/>
  <c r="Z20" i="1" s="1"/>
  <c r="W25" i="1"/>
  <c r="X25" i="1" s="1"/>
  <c r="Z25" i="1" s="1"/>
  <c r="W26" i="1"/>
  <c r="X26" i="1" s="1"/>
  <c r="Z26" i="1" s="1"/>
  <c r="W23" i="1"/>
  <c r="X23" i="1" s="1"/>
  <c r="Z23" i="1" s="1"/>
  <c r="U31" i="1"/>
  <c r="U20" i="1"/>
  <c r="U25" i="1"/>
  <c r="U26" i="1"/>
  <c r="U23" i="1"/>
  <c r="U36" i="1"/>
  <c r="U37" i="1"/>
  <c r="U40" i="1"/>
  <c r="U43" i="1"/>
  <c r="U44" i="1"/>
  <c r="U39" i="1"/>
  <c r="U41" i="1"/>
  <c r="U38" i="1"/>
  <c r="U34" i="1"/>
  <c r="U42" i="1"/>
  <c r="U11" i="1"/>
  <c r="W11" i="1"/>
  <c r="X11" i="1" s="1"/>
  <c r="Z11" i="1" s="1"/>
  <c r="H11" i="1"/>
  <c r="W42" i="1"/>
  <c r="X42" i="1" s="1"/>
  <c r="Z42" i="1" s="1"/>
  <c r="W43" i="1"/>
  <c r="X43" i="1" s="1"/>
  <c r="Z43" i="1" s="1"/>
  <c r="W37" i="1"/>
  <c r="X37" i="1" s="1"/>
  <c r="Z37" i="1" s="1"/>
  <c r="W40" i="1"/>
  <c r="X40" i="1" s="1"/>
  <c r="Z40" i="1" s="1"/>
  <c r="W19" i="1"/>
  <c r="X19" i="1" s="1"/>
  <c r="Z19" i="1" s="1"/>
  <c r="W44" i="1"/>
  <c r="X44" i="1" s="1"/>
  <c r="Z44" i="1" s="1"/>
  <c r="W41" i="1"/>
  <c r="X41" i="1" s="1"/>
  <c r="Z41" i="1" s="1"/>
  <c r="W39" i="1"/>
  <c r="X39" i="1" s="1"/>
  <c r="Z39" i="1" s="1"/>
  <c r="W38" i="1"/>
  <c r="X38" i="1" s="1"/>
  <c r="Z38" i="1" s="1"/>
  <c r="W34" i="1"/>
  <c r="X34" i="1" s="1"/>
  <c r="Z34" i="1" s="1"/>
  <c r="W36" i="1"/>
  <c r="X36" i="1" s="1"/>
  <c r="Z36" i="1" s="1"/>
  <c r="H43" i="1"/>
  <c r="K43" i="1"/>
  <c r="M43" i="1"/>
  <c r="O43" i="1"/>
  <c r="Q43" i="1"/>
  <c r="Q40" i="1"/>
  <c r="O40" i="1"/>
  <c r="M40" i="1"/>
  <c r="K40" i="1"/>
  <c r="H40" i="1"/>
  <c r="Q36" i="1"/>
  <c r="O36" i="1"/>
  <c r="M36" i="1"/>
  <c r="K36" i="1"/>
  <c r="H36" i="1"/>
  <c r="Q39" i="1"/>
  <c r="O39" i="1"/>
  <c r="M39" i="1"/>
  <c r="K39" i="1"/>
  <c r="H39" i="1"/>
  <c r="Q41" i="1"/>
  <c r="O41" i="1"/>
  <c r="M41" i="1"/>
  <c r="K41" i="1"/>
  <c r="H41" i="1"/>
  <c r="Q44" i="1"/>
  <c r="O44" i="1"/>
  <c r="M44" i="1"/>
  <c r="K44" i="1"/>
  <c r="H44" i="1"/>
  <c r="Q34" i="1"/>
  <c r="O34" i="1"/>
  <c r="M34" i="1"/>
  <c r="K34" i="1"/>
  <c r="H34" i="1"/>
  <c r="Q37" i="1"/>
  <c r="O37" i="1"/>
  <c r="M37" i="1"/>
  <c r="K37" i="1"/>
  <c r="H37" i="1"/>
  <c r="Q38" i="1"/>
  <c r="O38" i="1"/>
  <c r="M38" i="1"/>
  <c r="K38" i="1"/>
  <c r="H38" i="1"/>
  <c r="U19" i="1"/>
  <c r="Q19" i="1"/>
  <c r="O19" i="1"/>
  <c r="M19" i="1"/>
  <c r="K19" i="1"/>
  <c r="H19" i="1"/>
  <c r="Q42" i="1"/>
  <c r="O42" i="1"/>
  <c r="M42" i="1"/>
  <c r="K42" i="1"/>
  <c r="H42" i="1"/>
  <c r="S37" i="1" l="1"/>
  <c r="S41" i="1"/>
  <c r="S39" i="1"/>
  <c r="S40" i="1"/>
  <c r="S15" i="1"/>
  <c r="S27" i="1"/>
  <c r="S31" i="1"/>
  <c r="S30" i="1"/>
  <c r="AB30" i="1" s="1"/>
  <c r="S24" i="1"/>
  <c r="S34" i="1"/>
  <c r="S44" i="1"/>
  <c r="S36" i="1"/>
  <c r="AB36" i="1" s="1"/>
  <c r="S26" i="1"/>
  <c r="S28" i="1"/>
  <c r="S14" i="1"/>
  <c r="AB14" i="1" s="1"/>
  <c r="S19" i="1"/>
  <c r="AB19" i="1" s="1"/>
  <c r="S43" i="1"/>
  <c r="AB43" i="1" s="1"/>
  <c r="S29" i="1"/>
  <c r="AB29" i="1" s="1"/>
  <c r="S42" i="1"/>
  <c r="AB42" i="1" s="1"/>
  <c r="AB21" i="1"/>
  <c r="AB31" i="1"/>
  <c r="S38" i="1"/>
  <c r="AB38" i="1" s="1"/>
  <c r="S17" i="1"/>
  <c r="AB17" i="1" s="1"/>
  <c r="AB22" i="1"/>
  <c r="AB33" i="1"/>
  <c r="AB15" i="1"/>
  <c r="AB18" i="1"/>
  <c r="AB24" i="1"/>
  <c r="AB13" i="1"/>
  <c r="AB16" i="1"/>
  <c r="AB28" i="1"/>
  <c r="S32" i="1"/>
  <c r="AB32" i="1" s="1"/>
  <c r="S12" i="1"/>
  <c r="AB12" i="1" s="1"/>
  <c r="S35" i="1"/>
  <c r="AB35" i="1" s="1"/>
  <c r="AB27" i="1"/>
  <c r="AB23" i="1"/>
  <c r="S25" i="1"/>
  <c r="AB25" i="1" s="1"/>
  <c r="AB26" i="1"/>
  <c r="AB20" i="1"/>
  <c r="AB34" i="1"/>
  <c r="AB37" i="1"/>
  <c r="AB44" i="1"/>
  <c r="AB41" i="1"/>
  <c r="AB39" i="1"/>
  <c r="AB40" i="1"/>
  <c r="AB11" i="1"/>
</calcChain>
</file>

<file path=xl/comments1.xml><?xml version="1.0" encoding="utf-8"?>
<comments xmlns="http://schemas.openxmlformats.org/spreadsheetml/2006/main">
  <authors>
    <author>xx xx</author>
    <author>Di Dario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>sempre 100</t>
        </r>
      </text>
    </comment>
    <comment ref="AA10" authorId="1" shapeId="0">
      <text>
        <r>
          <rPr>
            <b/>
            <sz val="8"/>
            <color indexed="81"/>
            <rFont val="Tahoma"/>
            <family val="2"/>
          </rPr>
          <t>stesse mansioni e stesso datore
1 punto per bimestre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<sst xmlns="http://schemas.openxmlformats.org/spreadsheetml/2006/main" count="264" uniqueCount="134">
  <si>
    <t xml:space="preserve">  PROVINCIA     DI       CASERTA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</si>
  <si>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</si>
  <si>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GRADUATORIA ART. 16 l.56/87CRITERIO UTILIZZATO DLGS 297/2002 E DELIBERA GIUNTA REGIONALE N.2104 DEL 19/11/04</t>
  </si>
  <si>
    <t xml:space="preserve">Data </t>
  </si>
  <si>
    <t xml:space="preserve"> </t>
  </si>
  <si>
    <t>carico familiare</t>
  </si>
  <si>
    <t>disoccupazione / mobilità</t>
  </si>
  <si>
    <t>Città</t>
  </si>
  <si>
    <t>Indirizzo</t>
  </si>
  <si>
    <t>Punteggio Iniziale</t>
  </si>
  <si>
    <t>Reddito (ISEE)</t>
  </si>
  <si>
    <t>c0</t>
  </si>
  <si>
    <t>tot ISEE</t>
  </si>
  <si>
    <t>numero figli &lt; 18 anni</t>
  </si>
  <si>
    <t>c1</t>
  </si>
  <si>
    <t>numero figli &gt; 18 anni</t>
  </si>
  <si>
    <t>c2</t>
  </si>
  <si>
    <t>numero disabili &gt; 66%</t>
  </si>
  <si>
    <t>c3</t>
  </si>
  <si>
    <t>numero altri familiari non disabili</t>
  </si>
  <si>
    <t>c4</t>
  </si>
  <si>
    <t>Nucleo monoparentale ( s / n )</t>
  </si>
  <si>
    <t>tot FAM</t>
  </si>
  <si>
    <t>tot 181</t>
  </si>
  <si>
    <t>Data anzianità disoccupazione</t>
  </si>
  <si>
    <t>calc mesi</t>
  </si>
  <si>
    <t>tot anz</t>
  </si>
  <si>
    <t>Liste di Mobilità ( s / n )</t>
  </si>
  <si>
    <t>tot D/M</t>
  </si>
  <si>
    <t>Precedenti esperienze in bimestri</t>
  </si>
  <si>
    <t>Totale Punteggio</t>
  </si>
  <si>
    <t>S</t>
  </si>
  <si>
    <t>DLgs 181/00              ( s / n )</t>
  </si>
  <si>
    <t xml:space="preserve">   Centro per l’Impiego di CASERTA</t>
  </si>
  <si>
    <t>DATA DI NASCITA</t>
  </si>
  <si>
    <t>Nr.Protocollo/Cognome,Nome</t>
  </si>
  <si>
    <t>n</t>
  </si>
  <si>
    <t>46644-MAGLIULO ALESSANDRO</t>
  </si>
  <si>
    <t>CASERTA</t>
  </si>
  <si>
    <t>25825-AIMONE DOMENICO</t>
  </si>
  <si>
    <t>CAPODRISE</t>
  </si>
  <si>
    <t>45666-PAPA FRANCESCO</t>
  </si>
  <si>
    <t>SANT'ARPINO</t>
  </si>
  <si>
    <t>Madre Teresa di Calcutta,14</t>
  </si>
  <si>
    <t>N</t>
  </si>
  <si>
    <t>45280-CICCOZZI TERESA</t>
  </si>
  <si>
    <t>SAN FELICE A CANCELLO</t>
  </si>
  <si>
    <t>Vico Fontanella,145</t>
  </si>
  <si>
    <t>Guido rossa</t>
  </si>
  <si>
    <t>Ferrarecce,66</t>
  </si>
  <si>
    <t>45254-MAGLIUOLO GIOVANNA A</t>
  </si>
  <si>
    <t>Cave 1°vico Fontanelle,13</t>
  </si>
  <si>
    <t>45238-ROCCO MARIA</t>
  </si>
  <si>
    <t>Viale Ferrovia,13</t>
  </si>
  <si>
    <t>44820-DE LUZIO LUDOVICO</t>
  </si>
  <si>
    <t>Via Barducci,6</t>
  </si>
  <si>
    <t>s</t>
  </si>
  <si>
    <t>44664-MIGLIORE GIUSEPPE</t>
  </si>
  <si>
    <t>CARINOLA</t>
  </si>
  <si>
    <t>C/so Umberto I ,snc</t>
  </si>
  <si>
    <t>44595-VILLANO ANIELLO</t>
  </si>
  <si>
    <t>CASTEL MORRONE</t>
  </si>
  <si>
    <t>via Sopra Monte,3</t>
  </si>
  <si>
    <t>43998-TISCIUZZI GIOVANNA</t>
  </si>
  <si>
    <t>Via Montagna,6</t>
  </si>
  <si>
    <t>44940-ABBRUZZESE CARMELA</t>
  </si>
  <si>
    <t>SAVIANO</t>
  </si>
  <si>
    <t>Via Antonio Ciccone,89/b</t>
  </si>
  <si>
    <t>44051-LUCCA LORENZO</t>
  </si>
  <si>
    <t>VITULAZZIO</t>
  </si>
  <si>
    <t>Via Guglielmo Marconi,57</t>
  </si>
  <si>
    <t>45210-ASCIONE GABRIELLA</t>
  </si>
  <si>
    <t>PIETRAMELANA</t>
  </si>
  <si>
    <t>Via San Pasquale,84</t>
  </si>
  <si>
    <t>44909-LAORENZA ANTONELLA</t>
  </si>
  <si>
    <t>CAIANIELLO</t>
  </si>
  <si>
    <t>Via Montana dei Rossi,13</t>
  </si>
  <si>
    <t>44920-SPARANO GIOVANNI</t>
  </si>
  <si>
    <t>Via Montana dei Rossi,14</t>
  </si>
  <si>
    <t>5,895,8</t>
  </si>
  <si>
    <t>44821-SOMMAIUOLO PASQUALINA</t>
  </si>
  <si>
    <t>CASORIA</t>
  </si>
  <si>
    <t>Via Genova,7</t>
  </si>
  <si>
    <t>44797-DE LELLIS GUIDO</t>
  </si>
  <si>
    <t>PIEDIMONTE MATESE</t>
  </si>
  <si>
    <t>Via Baden Powell,9</t>
  </si>
  <si>
    <t>44256-DI TORO VINCENZO</t>
  </si>
  <si>
    <t>SESSA AURUNCA</t>
  </si>
  <si>
    <t>Via Castelluccio,5</t>
  </si>
  <si>
    <t>44221-PERROTTA GENNARO</t>
  </si>
  <si>
    <t>CASTEL VOLTURNO</t>
  </si>
  <si>
    <t>via Asti,65</t>
  </si>
  <si>
    <t>44205-VISONE RAFFAELE</t>
  </si>
  <si>
    <t>MARANO</t>
  </si>
  <si>
    <t>Via Padreterno,27</t>
  </si>
  <si>
    <t>44161-SABATIELLO CONCETTA</t>
  </si>
  <si>
    <t>SPARANISE</t>
  </si>
  <si>
    <t>Via Paolo Borsellino,10</t>
  </si>
  <si>
    <t>44132-LEANDRI GABBRIELE</t>
  </si>
  <si>
    <t>Via Calvi,32</t>
  </si>
  <si>
    <t>44116-LEANDRI ANTONIO</t>
  </si>
  <si>
    <t>45434-ESPOSITO GIANLUCA</t>
  </si>
  <si>
    <t>NAPOLI</t>
  </si>
  <si>
    <t>P.zza Medaglie d'oro</t>
  </si>
  <si>
    <t>45383-CAMPAGNUOLO MATTHEW</t>
  </si>
  <si>
    <t>RECALE</t>
  </si>
  <si>
    <t>Via Municipio,14</t>
  </si>
  <si>
    <t>40647-SICIGNANO MARIAROSARIA</t>
  </si>
  <si>
    <t>SCAFATI</t>
  </si>
  <si>
    <t>Via Terze,15</t>
  </si>
  <si>
    <t>40615-LOMBARDI GIUSEPPE</t>
  </si>
  <si>
    <t>POGGIOMARINO</t>
  </si>
  <si>
    <t>Via F.Turati,246</t>
  </si>
  <si>
    <t>40815-CHERUBINI ANTONIO</t>
  </si>
  <si>
    <t>MACERATA CAMPANIA</t>
  </si>
  <si>
    <t>Via Isonzo 1°vico</t>
  </si>
  <si>
    <t>40586-CHIERCHIA CIRO</t>
  </si>
  <si>
    <t>ANGRI</t>
  </si>
  <si>
    <t>Via dei Goti,320</t>
  </si>
  <si>
    <t>40502-LOMBARDI ALFONSO</t>
  </si>
  <si>
    <t>S.ANTONI ABATE</t>
  </si>
  <si>
    <t>Via Marna,14</t>
  </si>
  <si>
    <t>43174-PETRICCIONE ALESSIO</t>
  </si>
  <si>
    <t>CASAGIOVE</t>
  </si>
  <si>
    <t>Via Trento,14</t>
  </si>
  <si>
    <t>42995-D'ERRICO RAFFAELE</t>
  </si>
  <si>
    <t>Via Don F. Mingione,7</t>
  </si>
  <si>
    <t>42666-DEL GAUDIO MASSIMO</t>
  </si>
  <si>
    <t>CANCELLO E ARNONE</t>
  </si>
  <si>
    <t>Prov.le Cappella Reale,snc</t>
  </si>
  <si>
    <t>42071-FARINA GABRIELE</t>
  </si>
  <si>
    <t>Via Masseria Grande,</t>
  </si>
  <si>
    <t xml:space="preserve">CREA- UNITA' DI RICERCA / AVVIAMENTO A </t>
  </si>
  <si>
    <t>SELEZIONE  N° 8 OPERAI AGRICOLI A T.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</si>
</sst>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;[Red]#,##0.0"/>
    <numFmt numFmtId="166" formatCode="0;[Red]0"/>
    <numFmt numFmtId="167" formatCode="0.00;[Red]0.00"/>
  </numFmts>
  <fonts count="25" x14ac:knownFonts="1">
    <font>
      <sz val="11"/>
      <color theme="1"/>
      <name val="Calibri"/>
      <family val="2"/>
      <scheme val="minor"/>
    </font>
    <font>
      <sz val="11"/>
      <name val="Arial"/>
    </font>
    <font>
      <sz val="28"/>
      <name val="Times New Roman"/>
      <family val="1"/>
    </font>
    <font>
      <sz val="20"/>
      <name val="Times New Roman"/>
      <family val="1"/>
    </font>
    <font>
      <b/>
      <i/>
      <sz val="18"/>
      <name val="Arial"/>
      <family val="2"/>
    </font>
    <font>
      <b/>
      <sz val="16"/>
      <name val="Lucida Sans"/>
    </font>
    <font>
      <sz val="16"/>
      <name val="Arial"/>
    </font>
    <font>
      <sz val="11"/>
      <name val="Lucida Sans"/>
    </font>
    <font>
      <sz val="12"/>
      <name val="Lucida Sans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Alignment="1"/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2" xfId="0" applyFont="1" applyBorder="1" applyAlignment="1"/>
    <xf numFmtId="0" fontId="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4" xfId="0" applyFont="1" applyBorder="1" applyAlignment="1" applyProtection="1">
      <alignment horizontal="left"/>
      <protection locked="0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</xf>
    <xf numFmtId="14" fontId="16" fillId="0" borderId="6" xfId="0" applyNumberFormat="1" applyFont="1" applyBorder="1" applyAlignment="1" applyProtection="1">
      <alignment horizontal="center"/>
      <protection locked="0"/>
    </xf>
    <xf numFmtId="0" fontId="16" fillId="0" borderId="0" xfId="0" applyFont="1"/>
    <xf numFmtId="0" fontId="15" fillId="0" borderId="8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164" fontId="16" fillId="0" borderId="6" xfId="0" applyNumberFormat="1" applyFont="1" applyBorder="1" applyAlignment="1" applyProtection="1">
      <alignment horizontal="center"/>
      <protection locked="0"/>
    </xf>
    <xf numFmtId="0" fontId="17" fillId="0" borderId="0" xfId="0" applyFont="1"/>
    <xf numFmtId="0" fontId="10" fillId="0" borderId="6" xfId="0" applyFont="1" applyBorder="1" applyAlignment="1" applyProtection="1">
      <alignment horizontal="center"/>
      <protection locked="0"/>
    </xf>
    <xf numFmtId="165" fontId="16" fillId="0" borderId="6" xfId="0" applyNumberFormat="1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/>
    <xf numFmtId="167" fontId="0" fillId="0" borderId="0" xfId="0" applyNumberFormat="1"/>
    <xf numFmtId="167" fontId="4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167" fontId="10" fillId="0" borderId="0" xfId="0" applyNumberFormat="1" applyFont="1"/>
    <xf numFmtId="167" fontId="10" fillId="0" borderId="0" xfId="0" applyNumberFormat="1" applyFont="1" applyAlignment="1">
      <alignment horizontal="center" vertical="center" wrapText="1"/>
    </xf>
    <xf numFmtId="167" fontId="16" fillId="0" borderId="0" xfId="0" applyNumberFormat="1" applyFont="1"/>
    <xf numFmtId="167" fontId="17" fillId="0" borderId="0" xfId="0" applyNumberFormat="1" applyFont="1"/>
    <xf numFmtId="167" fontId="9" fillId="0" borderId="0" xfId="0" applyNumberFormat="1" applyFont="1"/>
    <xf numFmtId="165" fontId="16" fillId="2" borderId="6" xfId="0" applyNumberFormat="1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16" fillId="0" borderId="6" xfId="0" applyFont="1" applyBorder="1" applyAlignment="1" applyProtection="1">
      <alignment horizontal="center" vertical="top"/>
      <protection locked="0"/>
    </xf>
    <xf numFmtId="0" fontId="16" fillId="0" borderId="6" xfId="0" applyFont="1" applyFill="1" applyBorder="1" applyAlignment="1" applyProtection="1">
      <alignment horizontal="center"/>
      <protection locked="0"/>
    </xf>
    <xf numFmtId="0" fontId="16" fillId="0" borderId="6" xfId="0" applyFont="1" applyFill="1" applyBorder="1" applyAlignment="1">
      <alignment horizontal="center"/>
    </xf>
    <xf numFmtId="164" fontId="16" fillId="0" borderId="6" xfId="0" applyNumberFormat="1" applyFont="1" applyFill="1" applyBorder="1" applyAlignment="1" applyProtection="1">
      <alignment horizontal="center"/>
      <protection locked="0"/>
    </xf>
    <xf numFmtId="167" fontId="17" fillId="0" borderId="0" xfId="0" applyNumberFormat="1" applyFont="1" applyFill="1"/>
    <xf numFmtId="0" fontId="17" fillId="0" borderId="0" xfId="0" applyFont="1" applyFill="1"/>
    <xf numFmtId="0" fontId="15" fillId="2" borderId="8" xfId="0" applyFont="1" applyFill="1" applyBorder="1" applyAlignment="1" applyProtection="1">
      <alignment horizontal="left"/>
      <protection locked="0"/>
    </xf>
    <xf numFmtId="14" fontId="9" fillId="2" borderId="0" xfId="0" applyNumberFormat="1" applyFont="1" applyFill="1" applyAlignment="1">
      <alignment horizontal="center"/>
    </xf>
    <xf numFmtId="165" fontId="16" fillId="2" borderId="5" xfId="0" applyNumberFormat="1" applyFont="1" applyFill="1" applyBorder="1" applyAlignment="1" applyProtection="1">
      <alignment horizontal="center"/>
      <protection locked="0"/>
    </xf>
    <xf numFmtId="0" fontId="16" fillId="3" borderId="5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center"/>
      <protection locked="0"/>
    </xf>
    <xf numFmtId="2" fontId="16" fillId="3" borderId="6" xfId="0" applyNumberFormat="1" applyFont="1" applyFill="1" applyBorder="1" applyAlignment="1" applyProtection="1">
      <alignment horizontal="center"/>
    </xf>
    <xf numFmtId="166" fontId="16" fillId="3" borderId="6" xfId="0" applyNumberFormat="1" applyFont="1" applyFill="1" applyBorder="1" applyAlignment="1" applyProtection="1">
      <alignment horizontal="center"/>
    </xf>
    <xf numFmtId="2" fontId="16" fillId="3" borderId="5" xfId="0" applyNumberFormat="1" applyFont="1" applyFill="1" applyBorder="1" applyAlignment="1">
      <alignment horizontal="center"/>
    </xf>
    <xf numFmtId="2" fontId="16" fillId="3" borderId="6" xfId="0" applyNumberFormat="1" applyFont="1" applyFill="1" applyBorder="1" applyAlignment="1">
      <alignment horizontal="center"/>
    </xf>
    <xf numFmtId="0" fontId="16" fillId="3" borderId="6" xfId="0" applyFont="1" applyFill="1" applyBorder="1" applyAlignment="1" applyProtection="1">
      <alignment horizontal="center"/>
    </xf>
    <xf numFmtId="2" fontId="16" fillId="3" borderId="7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6" xfId="0" applyBorder="1"/>
    <xf numFmtId="0" fontId="16" fillId="0" borderId="5" xfId="0" applyFont="1" applyFill="1" applyBorder="1" applyAlignment="1">
      <alignment horizontal="center"/>
    </xf>
    <xf numFmtId="0" fontId="16" fillId="2" borderId="5" xfId="0" applyFont="1" applyFill="1" applyBorder="1" applyAlignment="1" applyProtection="1">
      <alignment horizontal="center"/>
      <protection locked="0"/>
    </xf>
    <xf numFmtId="0" fontId="16" fillId="0" borderId="5" xfId="0" applyFont="1" applyFill="1" applyBorder="1" applyAlignment="1" applyProtection="1">
      <alignment horizontal="center"/>
      <protection locked="0"/>
    </xf>
    <xf numFmtId="164" fontId="16" fillId="0" borderId="5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14" fontId="15" fillId="0" borderId="0" xfId="0" applyNumberFormat="1" applyFont="1"/>
    <xf numFmtId="0" fontId="5" fillId="0" borderId="0" xfId="0" applyFont="1" applyAlignment="1">
      <alignment horizontal="justify"/>
    </xf>
    <xf numFmtId="0" fontId="6" fillId="0" borderId="0" xfId="0" applyFont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4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1" fillId="0" borderId="0" xfId="0" applyFont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114300</xdr:rowOff>
    </xdr:from>
    <xdr:to>
      <xdr:col>1</xdr:col>
      <xdr:colOff>990600</xdr:colOff>
      <xdr:row>3</xdr:row>
      <xdr:rowOff>228600</xdr:rowOff>
    </xdr:to>
    <xdr:pic>
      <xdr:nvPicPr>
        <xdr:cNvPr id="1127" name="Picture 1" descr="-STEMM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04800"/>
          <a:ext cx="8953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topLeftCell="B1" zoomScale="110" zoomScaleNormal="110" workbookViewId="0">
      <selection activeCell="I2" sqref="I2"/>
    </sheetView>
  </sheetViews>
  <sheetFormatPr defaultRowHeight="15" x14ac:dyDescent="0.25"/>
  <cols>
    <col min="1" max="1" width="4.28515625" hidden="1" customWidth="1"/>
    <col min="2" max="2" width="5.42578125" customWidth="1"/>
    <col min="3" max="3" width="13.85546875" hidden="1" customWidth="1"/>
    <col min="4" max="4" width="16.28515625" hidden="1" customWidth="1"/>
    <col min="5" max="5" width="18.7109375" hidden="1" customWidth="1"/>
    <col min="6" max="6" width="9.85546875" bestFit="1" customWidth="1"/>
    <col min="7" max="7" width="11.140625" bestFit="1" customWidth="1"/>
    <col min="8" max="8" width="9.140625" hidden="1" customWidth="1"/>
    <col min="9" max="9" width="6.7109375" bestFit="1" customWidth="1"/>
    <col min="10" max="10" width="9" bestFit="1" customWidth="1"/>
    <col min="11" max="11" width="9.140625" hidden="1" customWidth="1"/>
    <col min="12" max="12" width="9" customWidth="1"/>
    <col min="13" max="13" width="4.42578125" hidden="1" customWidth="1"/>
    <col min="14" max="14" width="5.42578125" customWidth="1"/>
    <col min="15" max="15" width="9.140625" hidden="1" customWidth="1"/>
    <col min="16" max="16" width="9" bestFit="1" customWidth="1"/>
    <col min="17" max="17" width="9.140625" hidden="1" customWidth="1"/>
    <col min="18" max="18" width="10" bestFit="1" customWidth="1"/>
    <col min="19" max="19" width="9.7109375" bestFit="1" customWidth="1"/>
    <col min="20" max="20" width="9.28515625" bestFit="1" customWidth="1"/>
    <col min="21" max="21" width="5.7109375" bestFit="1" customWidth="1"/>
    <col min="22" max="22" width="10.5703125" bestFit="1" customWidth="1"/>
    <col min="23" max="23" width="7.42578125" bestFit="1" customWidth="1"/>
    <col min="24" max="24" width="5.85546875" bestFit="1" customWidth="1"/>
    <col min="25" max="25" width="9" bestFit="1" customWidth="1"/>
    <col min="26" max="26" width="6.5703125" bestFit="1" customWidth="1"/>
    <col min="27" max="27" width="8.28515625" bestFit="1" customWidth="1"/>
    <col min="28" max="28" width="9" bestFit="1" customWidth="1"/>
    <col min="29" max="29" width="9.140625" style="40"/>
  </cols>
  <sheetData>
    <row r="1" spans="1:30" x14ac:dyDescent="0.25">
      <c r="A1" s="1"/>
    </row>
    <row r="2" spans="1:30" ht="35.25" x14ac:dyDescent="0.5">
      <c r="A2" s="1"/>
      <c r="B2" s="2"/>
      <c r="C2" s="3" t="s">
        <v>0</v>
      </c>
      <c r="D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1"/>
      <c r="AD2" s="4"/>
    </row>
    <row r="3" spans="1:30" ht="23.25" x14ac:dyDescent="0.35">
      <c r="A3" s="1"/>
      <c r="B3" s="4"/>
      <c r="C3" s="79" t="s">
        <v>33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1"/>
      <c r="AD3" s="4"/>
    </row>
    <row r="4" spans="1:30" ht="23.25" x14ac:dyDescent="0.35">
      <c r="A4" s="1"/>
      <c r="B4" s="5" t="s">
        <v>1</v>
      </c>
      <c r="C4" s="6"/>
      <c r="G4" s="7"/>
      <c r="H4" s="7"/>
      <c r="I4" s="7"/>
      <c r="J4" s="7"/>
      <c r="K4" s="7"/>
      <c r="L4" s="7"/>
      <c r="M4" s="7"/>
      <c r="N4" s="7"/>
      <c r="O4" s="7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1"/>
      <c r="AD4" s="4"/>
    </row>
    <row r="5" spans="1:30" s="39" customFormat="1" ht="15.75" x14ac:dyDescent="0.25">
      <c r="A5" s="36"/>
      <c r="B5" s="37" t="s">
        <v>2</v>
      </c>
      <c r="C5" s="37"/>
      <c r="D5" s="37"/>
      <c r="E5" s="37"/>
      <c r="F5" s="37"/>
      <c r="G5" s="38"/>
      <c r="H5" s="38"/>
      <c r="I5" s="38"/>
      <c r="J5" s="38"/>
      <c r="K5" s="38"/>
      <c r="L5" s="38"/>
      <c r="M5" s="38"/>
      <c r="N5" s="38"/>
      <c r="O5" s="38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42"/>
      <c r="AD5" s="37"/>
    </row>
    <row r="6" spans="1:30" s="39" customFormat="1" ht="21.75" customHeight="1" x14ac:dyDescent="0.35">
      <c r="A6" s="36"/>
      <c r="B6" s="84" t="s">
        <v>132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76"/>
      <c r="P6" s="86" t="s">
        <v>133</v>
      </c>
      <c r="Q6" s="86"/>
      <c r="R6" s="86"/>
      <c r="S6" s="86"/>
      <c r="T6" s="86"/>
      <c r="U6" s="86"/>
      <c r="V6" s="86"/>
      <c r="W6" s="77"/>
      <c r="X6" s="77"/>
      <c r="Y6" s="37"/>
      <c r="Z6" s="37"/>
      <c r="AA6" s="37"/>
      <c r="AB6" s="37"/>
      <c r="AC6" s="42"/>
      <c r="AD6" s="37"/>
    </row>
    <row r="7" spans="1:30" ht="15" customHeight="1" x14ac:dyDescent="0.25">
      <c r="A7" s="1"/>
      <c r="B7" s="8" t="s">
        <v>3</v>
      </c>
      <c r="C7" s="58">
        <v>43521</v>
      </c>
      <c r="D7" s="58" t="s">
        <v>4</v>
      </c>
      <c r="E7" s="9"/>
      <c r="F7" s="78">
        <v>43521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43"/>
      <c r="AD7" s="9"/>
    </row>
    <row r="8" spans="1:30" ht="15.75" thickBot="1" x14ac:dyDescent="0.3">
      <c r="A8" s="1"/>
      <c r="B8" s="50"/>
      <c r="C8" s="9"/>
      <c r="D8" s="9"/>
      <c r="E8" s="9"/>
      <c r="G8" s="9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1"/>
      <c r="U8" s="11"/>
      <c r="V8" s="10"/>
      <c r="W8" s="10"/>
      <c r="X8" s="10"/>
      <c r="Y8" s="10"/>
      <c r="Z8" s="10"/>
      <c r="AA8" s="12"/>
      <c r="AB8" s="12"/>
      <c r="AC8" s="43"/>
      <c r="AD8" s="9"/>
    </row>
    <row r="9" spans="1:30" ht="15.75" thickBot="1" x14ac:dyDescent="0.3">
      <c r="A9" s="1"/>
      <c r="B9" s="9" t="s">
        <v>4</v>
      </c>
      <c r="C9" s="9"/>
      <c r="D9" s="9"/>
      <c r="E9" s="9"/>
      <c r="F9" s="9"/>
      <c r="G9" s="9"/>
      <c r="H9" s="9"/>
      <c r="I9" s="9"/>
      <c r="J9" s="81" t="s">
        <v>5</v>
      </c>
      <c r="K9" s="82"/>
      <c r="L9" s="82"/>
      <c r="M9" s="82"/>
      <c r="N9" s="82"/>
      <c r="O9" s="82"/>
      <c r="P9" s="82"/>
      <c r="Q9" s="82"/>
      <c r="R9" s="82"/>
      <c r="S9" s="83"/>
      <c r="T9" s="11"/>
      <c r="U9" s="11"/>
      <c r="V9" s="81" t="s">
        <v>6</v>
      </c>
      <c r="W9" s="82"/>
      <c r="X9" s="82"/>
      <c r="Y9" s="82"/>
      <c r="Z9" s="83"/>
      <c r="AA9" s="13"/>
      <c r="AB9" s="12"/>
      <c r="AC9" s="43"/>
      <c r="AD9" s="9"/>
    </row>
    <row r="10" spans="1:30" ht="48" customHeight="1" thickBot="1" x14ac:dyDescent="0.3">
      <c r="A10" s="14"/>
      <c r="B10" s="31" t="s">
        <v>35</v>
      </c>
      <c r="C10" s="31" t="s">
        <v>34</v>
      </c>
      <c r="D10" s="31" t="s">
        <v>7</v>
      </c>
      <c r="E10" s="31" t="s">
        <v>8</v>
      </c>
      <c r="F10" s="35" t="s">
        <v>9</v>
      </c>
      <c r="G10" s="35" t="s">
        <v>10</v>
      </c>
      <c r="H10" s="33" t="s">
        <v>11</v>
      </c>
      <c r="I10" s="34" t="s">
        <v>12</v>
      </c>
      <c r="J10" s="35" t="s">
        <v>13</v>
      </c>
      <c r="K10" s="32" t="s">
        <v>14</v>
      </c>
      <c r="L10" s="35" t="s">
        <v>15</v>
      </c>
      <c r="M10" s="32" t="s">
        <v>16</v>
      </c>
      <c r="N10" s="35" t="s">
        <v>17</v>
      </c>
      <c r="O10" s="32" t="s">
        <v>18</v>
      </c>
      <c r="P10" s="35" t="s">
        <v>19</v>
      </c>
      <c r="Q10" s="32" t="s">
        <v>20</v>
      </c>
      <c r="R10" s="35" t="s">
        <v>21</v>
      </c>
      <c r="S10" s="34" t="s">
        <v>22</v>
      </c>
      <c r="T10" s="34" t="s">
        <v>32</v>
      </c>
      <c r="U10" s="34" t="s">
        <v>23</v>
      </c>
      <c r="V10" s="34" t="s">
        <v>24</v>
      </c>
      <c r="W10" s="34" t="s">
        <v>25</v>
      </c>
      <c r="X10" s="34" t="s">
        <v>26</v>
      </c>
      <c r="Y10" s="35" t="s">
        <v>27</v>
      </c>
      <c r="Z10" s="35" t="s">
        <v>28</v>
      </c>
      <c r="AA10" s="35" t="s">
        <v>29</v>
      </c>
      <c r="AB10" s="15" t="s">
        <v>30</v>
      </c>
      <c r="AC10" s="44"/>
      <c r="AD10" s="16"/>
    </row>
    <row r="11" spans="1:30" s="24" customFormat="1" ht="15.75" thickBot="1" x14ac:dyDescent="0.3">
      <c r="A11" s="17">
        <v>12</v>
      </c>
      <c r="B11" s="18" t="s">
        <v>68</v>
      </c>
      <c r="C11" s="19">
        <v>24310</v>
      </c>
      <c r="D11" s="20" t="s">
        <v>69</v>
      </c>
      <c r="E11" s="20" t="s">
        <v>70</v>
      </c>
      <c r="F11" s="60">
        <v>100</v>
      </c>
      <c r="G11" s="59">
        <v>5002</v>
      </c>
      <c r="H11" s="53">
        <f>IF(G11=0,-25,IF(G11&gt;5000,(ROUND(((G11-1)/1000),0)-5)*-1,0))</f>
        <v>0</v>
      </c>
      <c r="I11" s="72" t="s">
        <v>4</v>
      </c>
      <c r="J11" s="73">
        <v>0</v>
      </c>
      <c r="K11" s="22">
        <f t="shared" ref="K11:K44" si="0">J11*2</f>
        <v>0</v>
      </c>
      <c r="L11" s="73">
        <v>0</v>
      </c>
      <c r="M11" s="22">
        <f t="shared" ref="M11:M44" si="1">L11*1</f>
        <v>0</v>
      </c>
      <c r="N11" s="20">
        <v>0</v>
      </c>
      <c r="O11" s="22">
        <f t="shared" ref="O11:O44" si="2">N11*2</f>
        <v>0</v>
      </c>
      <c r="P11" s="20">
        <v>0</v>
      </c>
      <c r="Q11" s="22">
        <f t="shared" ref="Q11:Q44" si="3">IF(P11=0,0,1)</f>
        <v>0</v>
      </c>
      <c r="R11" s="20" t="s">
        <v>56</v>
      </c>
      <c r="S11" s="62">
        <f t="shared" ref="S11:S44" si="4">IF(R11="s",(K11+M11+O11+Q11)*1.5,(K11+M11+O11+Q11))</f>
        <v>0</v>
      </c>
      <c r="T11" s="74" t="s">
        <v>31</v>
      </c>
      <c r="U11" s="66">
        <f t="shared" ref="U11:U44" si="5">IF(T11="s",2,0)</f>
        <v>2</v>
      </c>
      <c r="V11" s="23">
        <v>42853</v>
      </c>
      <c r="W11" s="63">
        <f t="shared" ref="W11:W44" si="6">IF(V11&lt;&gt;0,(YEAR($C$7)-YEAR(V11))*12+(MONTH($C$7)-MONTH(V11)),0)</f>
        <v>22</v>
      </c>
      <c r="X11" s="64">
        <f t="shared" ref="X11:X44" si="7">IF(W11*0.1&gt;6,6,W11*0.1)</f>
        <v>2.2000000000000002</v>
      </c>
      <c r="Y11" s="75" t="s">
        <v>4</v>
      </c>
      <c r="Z11" s="64">
        <f t="shared" ref="Z11:Z44" si="8">IF(Y11="s",6,X11)</f>
        <v>2.2000000000000002</v>
      </c>
      <c r="AA11" s="74">
        <v>52</v>
      </c>
      <c r="AB11" s="67">
        <f t="shared" ref="AB11:AB44" si="9">IF(F11+H11+S11+U11+Z11+AA11&lt;0," ",F11+H11+S11+U11+Z11+AA11)</f>
        <v>156.19999999999999</v>
      </c>
      <c r="AC11" s="45"/>
    </row>
    <row r="12" spans="1:30" s="28" customFormat="1" ht="15.75" thickBot="1" x14ac:dyDescent="0.3">
      <c r="A12" s="69">
        <v>22</v>
      </c>
      <c r="B12" s="25" t="s">
        <v>98</v>
      </c>
      <c r="C12" s="23">
        <v>26854</v>
      </c>
      <c r="D12" s="26" t="s">
        <v>96</v>
      </c>
      <c r="E12" s="26" t="s">
        <v>99</v>
      </c>
      <c r="F12" s="61">
        <v>100</v>
      </c>
      <c r="G12" s="48">
        <v>0</v>
      </c>
      <c r="H12" s="71"/>
      <c r="I12" s="53" t="s">
        <v>4</v>
      </c>
      <c r="J12" s="49">
        <v>2</v>
      </c>
      <c r="K12" s="22">
        <f t="shared" si="0"/>
        <v>4</v>
      </c>
      <c r="L12" s="49">
        <v>0</v>
      </c>
      <c r="M12" s="22">
        <f t="shared" si="1"/>
        <v>0</v>
      </c>
      <c r="N12" s="26">
        <v>0</v>
      </c>
      <c r="O12" s="22">
        <f t="shared" si="2"/>
        <v>0</v>
      </c>
      <c r="P12" s="26">
        <v>1</v>
      </c>
      <c r="Q12" s="22">
        <f t="shared" si="3"/>
        <v>1</v>
      </c>
      <c r="R12" s="26" t="s">
        <v>36</v>
      </c>
      <c r="S12" s="62">
        <f t="shared" si="4"/>
        <v>5</v>
      </c>
      <c r="T12" s="52" t="s">
        <v>31</v>
      </c>
      <c r="U12" s="66">
        <f t="shared" si="5"/>
        <v>2</v>
      </c>
      <c r="V12" s="23">
        <v>43110</v>
      </c>
      <c r="W12" s="63">
        <f t="shared" si="6"/>
        <v>13</v>
      </c>
      <c r="X12" s="65">
        <f t="shared" si="7"/>
        <v>1.3</v>
      </c>
      <c r="Y12" s="54" t="s">
        <v>4</v>
      </c>
      <c r="Z12" s="65">
        <f t="shared" si="8"/>
        <v>1.3</v>
      </c>
      <c r="AA12" s="52">
        <v>45</v>
      </c>
      <c r="AB12" s="67">
        <f t="shared" si="9"/>
        <v>153.30000000000001</v>
      </c>
      <c r="AC12" s="46"/>
    </row>
    <row r="13" spans="1:30" s="28" customFormat="1" ht="15.75" thickBot="1" x14ac:dyDescent="0.3">
      <c r="A13" s="69">
        <v>27</v>
      </c>
      <c r="B13" s="25" t="s">
        <v>110</v>
      </c>
      <c r="C13" s="23">
        <v>25787</v>
      </c>
      <c r="D13" s="26" t="s">
        <v>111</v>
      </c>
      <c r="E13" s="26" t="s">
        <v>112</v>
      </c>
      <c r="F13" s="61">
        <v>100</v>
      </c>
      <c r="G13" s="48">
        <v>4576.2299999999996</v>
      </c>
      <c r="H13" s="71"/>
      <c r="I13" s="53" t="s">
        <v>4</v>
      </c>
      <c r="J13" s="49">
        <v>2</v>
      </c>
      <c r="K13" s="22">
        <f t="shared" si="0"/>
        <v>4</v>
      </c>
      <c r="L13" s="49">
        <v>0</v>
      </c>
      <c r="M13" s="22">
        <f t="shared" si="1"/>
        <v>0</v>
      </c>
      <c r="N13" s="26">
        <v>0</v>
      </c>
      <c r="O13" s="22">
        <f t="shared" si="2"/>
        <v>0</v>
      </c>
      <c r="P13" s="26">
        <v>1</v>
      </c>
      <c r="Q13" s="22">
        <f t="shared" si="3"/>
        <v>1</v>
      </c>
      <c r="R13" s="26" t="s">
        <v>36</v>
      </c>
      <c r="S13" s="62">
        <f t="shared" si="4"/>
        <v>5</v>
      </c>
      <c r="T13" s="52" t="s">
        <v>31</v>
      </c>
      <c r="U13" s="66">
        <f t="shared" si="5"/>
        <v>2</v>
      </c>
      <c r="V13" s="23">
        <v>42724</v>
      </c>
      <c r="W13" s="63">
        <f t="shared" si="6"/>
        <v>26</v>
      </c>
      <c r="X13" s="65">
        <f t="shared" si="7"/>
        <v>2.6</v>
      </c>
      <c r="Y13" s="54" t="s">
        <v>4</v>
      </c>
      <c r="Z13" s="65">
        <f t="shared" si="8"/>
        <v>2.6</v>
      </c>
      <c r="AA13" s="52">
        <v>33</v>
      </c>
      <c r="AB13" s="67">
        <f t="shared" si="9"/>
        <v>142.6</v>
      </c>
      <c r="AC13" s="46"/>
    </row>
    <row r="14" spans="1:30" s="28" customFormat="1" ht="15.75" thickBot="1" x14ac:dyDescent="0.3">
      <c r="A14" s="69">
        <v>23</v>
      </c>
      <c r="B14" s="25" t="s">
        <v>100</v>
      </c>
      <c r="C14" s="23">
        <v>27608</v>
      </c>
      <c r="D14" s="26" t="s">
        <v>96</v>
      </c>
      <c r="E14" s="26" t="s">
        <v>99</v>
      </c>
      <c r="F14" s="61">
        <v>100</v>
      </c>
      <c r="G14" s="48">
        <v>0</v>
      </c>
      <c r="H14" s="71"/>
      <c r="I14" s="53" t="s">
        <v>4</v>
      </c>
      <c r="J14" s="49">
        <v>1</v>
      </c>
      <c r="K14" s="22">
        <f t="shared" si="0"/>
        <v>2</v>
      </c>
      <c r="L14" s="49">
        <v>1</v>
      </c>
      <c r="M14" s="22">
        <f t="shared" si="1"/>
        <v>1</v>
      </c>
      <c r="N14" s="26">
        <v>0</v>
      </c>
      <c r="O14" s="22">
        <f t="shared" si="2"/>
        <v>0</v>
      </c>
      <c r="P14" s="26">
        <v>1</v>
      </c>
      <c r="Q14" s="22">
        <f t="shared" si="3"/>
        <v>1</v>
      </c>
      <c r="R14" s="26" t="s">
        <v>36</v>
      </c>
      <c r="S14" s="62">
        <f t="shared" si="4"/>
        <v>4</v>
      </c>
      <c r="T14" s="52" t="s">
        <v>31</v>
      </c>
      <c r="U14" s="66">
        <f t="shared" si="5"/>
        <v>2</v>
      </c>
      <c r="V14" s="23">
        <v>43115</v>
      </c>
      <c r="W14" s="63">
        <f t="shared" si="6"/>
        <v>13</v>
      </c>
      <c r="X14" s="65">
        <f t="shared" si="7"/>
        <v>1.3</v>
      </c>
      <c r="Y14" s="54" t="s">
        <v>4</v>
      </c>
      <c r="Z14" s="65">
        <f t="shared" si="8"/>
        <v>1.3</v>
      </c>
      <c r="AA14" s="52">
        <v>35</v>
      </c>
      <c r="AB14" s="67">
        <f t="shared" si="9"/>
        <v>142.30000000000001</v>
      </c>
      <c r="AC14" s="46"/>
    </row>
    <row r="15" spans="1:30" s="28" customFormat="1" ht="15.75" thickBot="1" x14ac:dyDescent="0.3">
      <c r="A15" s="69">
        <v>30</v>
      </c>
      <c r="B15" s="25" t="s">
        <v>119</v>
      </c>
      <c r="C15" s="23">
        <v>24213</v>
      </c>
      <c r="D15" s="26" t="s">
        <v>120</v>
      </c>
      <c r="E15" s="26" t="s">
        <v>121</v>
      </c>
      <c r="F15" s="61">
        <v>100</v>
      </c>
      <c r="G15" s="48">
        <v>12721.7</v>
      </c>
      <c r="H15" s="71"/>
      <c r="I15" s="53" t="s">
        <v>4</v>
      </c>
      <c r="J15" s="49">
        <v>0</v>
      </c>
      <c r="K15" s="22">
        <f t="shared" si="0"/>
        <v>0</v>
      </c>
      <c r="L15" s="49">
        <v>2</v>
      </c>
      <c r="M15" s="22">
        <f t="shared" si="1"/>
        <v>2</v>
      </c>
      <c r="N15" s="26">
        <v>0</v>
      </c>
      <c r="O15" s="22">
        <f t="shared" si="2"/>
        <v>0</v>
      </c>
      <c r="P15" s="26">
        <v>2</v>
      </c>
      <c r="Q15" s="22">
        <f t="shared" si="3"/>
        <v>1</v>
      </c>
      <c r="R15" s="26" t="s">
        <v>36</v>
      </c>
      <c r="S15" s="62">
        <f t="shared" si="4"/>
        <v>3</v>
      </c>
      <c r="T15" s="52" t="s">
        <v>31</v>
      </c>
      <c r="U15" s="66">
        <f t="shared" si="5"/>
        <v>2</v>
      </c>
      <c r="V15" s="23">
        <v>0</v>
      </c>
      <c r="W15" s="63">
        <f t="shared" si="6"/>
        <v>0</v>
      </c>
      <c r="X15" s="65">
        <f t="shared" si="7"/>
        <v>0</v>
      </c>
      <c r="Y15" s="54" t="s">
        <v>4</v>
      </c>
      <c r="Z15" s="65">
        <f t="shared" si="8"/>
        <v>0</v>
      </c>
      <c r="AA15" s="52">
        <v>30</v>
      </c>
      <c r="AB15" s="67">
        <f t="shared" si="9"/>
        <v>135</v>
      </c>
      <c r="AC15" s="46"/>
    </row>
    <row r="16" spans="1:30" s="8" customFormat="1" ht="15.75" thickBot="1" x14ac:dyDescent="0.3">
      <c r="A16" s="69">
        <v>26</v>
      </c>
      <c r="B16" s="25" t="s">
        <v>107</v>
      </c>
      <c r="C16" s="23">
        <v>26675</v>
      </c>
      <c r="D16" s="26" t="s">
        <v>108</v>
      </c>
      <c r="E16" s="26" t="s">
        <v>109</v>
      </c>
      <c r="F16" s="61">
        <v>100</v>
      </c>
      <c r="G16" s="48">
        <v>12934.43</v>
      </c>
      <c r="H16" s="71"/>
      <c r="I16" s="53" t="s">
        <v>4</v>
      </c>
      <c r="J16" s="49">
        <v>2</v>
      </c>
      <c r="K16" s="22">
        <f t="shared" si="0"/>
        <v>4</v>
      </c>
      <c r="L16" s="49">
        <v>0</v>
      </c>
      <c r="M16" s="22">
        <f t="shared" si="1"/>
        <v>0</v>
      </c>
      <c r="N16" s="26">
        <v>0</v>
      </c>
      <c r="O16" s="22">
        <f t="shared" si="2"/>
        <v>0</v>
      </c>
      <c r="P16" s="26">
        <v>1</v>
      </c>
      <c r="Q16" s="22">
        <f t="shared" si="3"/>
        <v>1</v>
      </c>
      <c r="R16" s="26" t="s">
        <v>36</v>
      </c>
      <c r="S16" s="62">
        <f t="shared" si="4"/>
        <v>5</v>
      </c>
      <c r="T16" s="52" t="s">
        <v>31</v>
      </c>
      <c r="U16" s="66">
        <f t="shared" si="5"/>
        <v>2</v>
      </c>
      <c r="V16" s="23">
        <v>42836</v>
      </c>
      <c r="W16" s="63">
        <f t="shared" si="6"/>
        <v>22</v>
      </c>
      <c r="X16" s="65">
        <f t="shared" si="7"/>
        <v>2.2000000000000002</v>
      </c>
      <c r="Y16" s="54" t="s">
        <v>4</v>
      </c>
      <c r="Z16" s="65">
        <f t="shared" si="8"/>
        <v>2.2000000000000002</v>
      </c>
      <c r="AA16" s="52">
        <v>23</v>
      </c>
      <c r="AB16" s="67">
        <f t="shared" si="9"/>
        <v>132.19999999999999</v>
      </c>
      <c r="AC16" s="47"/>
    </row>
    <row r="17" spans="1:29" s="28" customFormat="1" ht="15.75" thickBot="1" x14ac:dyDescent="0.3">
      <c r="A17" s="69">
        <v>34</v>
      </c>
      <c r="B17" s="25" t="s">
        <v>130</v>
      </c>
      <c r="C17" s="23">
        <v>21493</v>
      </c>
      <c r="D17" s="26" t="s">
        <v>96</v>
      </c>
      <c r="E17" s="26" t="s">
        <v>131</v>
      </c>
      <c r="F17" s="61">
        <v>100</v>
      </c>
      <c r="G17" s="48">
        <v>6122.77</v>
      </c>
      <c r="H17" s="71"/>
      <c r="I17" s="53" t="s">
        <v>4</v>
      </c>
      <c r="J17" s="49">
        <v>0</v>
      </c>
      <c r="K17" s="22">
        <f t="shared" si="0"/>
        <v>0</v>
      </c>
      <c r="L17" s="49">
        <v>0</v>
      </c>
      <c r="M17" s="22">
        <f t="shared" si="1"/>
        <v>0</v>
      </c>
      <c r="N17" s="26">
        <v>0</v>
      </c>
      <c r="O17" s="22">
        <f t="shared" si="2"/>
        <v>0</v>
      </c>
      <c r="P17" s="26">
        <v>1</v>
      </c>
      <c r="Q17" s="22">
        <f t="shared" si="3"/>
        <v>1</v>
      </c>
      <c r="R17" s="26" t="s">
        <v>56</v>
      </c>
      <c r="S17" s="62">
        <f t="shared" si="4"/>
        <v>1.5</v>
      </c>
      <c r="T17" s="52" t="s">
        <v>31</v>
      </c>
      <c r="U17" s="66">
        <f t="shared" si="5"/>
        <v>2</v>
      </c>
      <c r="V17" s="23">
        <v>42943</v>
      </c>
      <c r="W17" s="63">
        <f t="shared" si="6"/>
        <v>19</v>
      </c>
      <c r="X17" s="65">
        <f t="shared" si="7"/>
        <v>1.9000000000000001</v>
      </c>
      <c r="Y17" s="54" t="s">
        <v>4</v>
      </c>
      <c r="Z17" s="65">
        <f t="shared" si="8"/>
        <v>1.9000000000000001</v>
      </c>
      <c r="AA17" s="52">
        <v>23</v>
      </c>
      <c r="AB17" s="67">
        <f t="shared" si="9"/>
        <v>128.4</v>
      </c>
      <c r="AC17" s="46"/>
    </row>
    <row r="18" spans="1:29" s="28" customFormat="1" ht="15.75" thickBot="1" x14ac:dyDescent="0.3">
      <c r="A18" s="69">
        <v>29</v>
      </c>
      <c r="B18" s="25" t="s">
        <v>116</v>
      </c>
      <c r="C18" s="23">
        <v>27285</v>
      </c>
      <c r="D18" s="26" t="s">
        <v>117</v>
      </c>
      <c r="E18" s="26" t="s">
        <v>118</v>
      </c>
      <c r="F18" s="61">
        <v>100</v>
      </c>
      <c r="G18" s="48">
        <v>11244.96</v>
      </c>
      <c r="H18" s="71"/>
      <c r="I18" s="53" t="s">
        <v>4</v>
      </c>
      <c r="J18" s="49">
        <v>0</v>
      </c>
      <c r="K18" s="22">
        <f t="shared" si="0"/>
        <v>0</v>
      </c>
      <c r="L18" s="49">
        <v>2</v>
      </c>
      <c r="M18" s="22">
        <f t="shared" si="1"/>
        <v>2</v>
      </c>
      <c r="N18" s="26">
        <v>0</v>
      </c>
      <c r="O18" s="22">
        <f t="shared" si="2"/>
        <v>0</v>
      </c>
      <c r="P18" s="26">
        <v>1</v>
      </c>
      <c r="Q18" s="22">
        <f t="shared" si="3"/>
        <v>1</v>
      </c>
      <c r="R18" s="26" t="s">
        <v>36</v>
      </c>
      <c r="S18" s="62">
        <f t="shared" si="4"/>
        <v>3</v>
      </c>
      <c r="T18" s="52" t="s">
        <v>31</v>
      </c>
      <c r="U18" s="66">
        <f t="shared" si="5"/>
        <v>2</v>
      </c>
      <c r="V18" s="23">
        <v>42724</v>
      </c>
      <c r="W18" s="63">
        <f t="shared" si="6"/>
        <v>26</v>
      </c>
      <c r="X18" s="65">
        <f t="shared" si="7"/>
        <v>2.6</v>
      </c>
      <c r="Y18" s="54" t="s">
        <v>4</v>
      </c>
      <c r="Z18" s="65">
        <f t="shared" si="8"/>
        <v>2.6</v>
      </c>
      <c r="AA18" s="52">
        <v>18</v>
      </c>
      <c r="AB18" s="67">
        <f t="shared" si="9"/>
        <v>125.6</v>
      </c>
      <c r="AC18" s="46"/>
    </row>
    <row r="19" spans="1:29" s="28" customFormat="1" ht="15.75" thickBot="1" x14ac:dyDescent="0.3">
      <c r="A19" s="17">
        <v>11</v>
      </c>
      <c r="B19" s="25" t="s">
        <v>65</v>
      </c>
      <c r="C19" s="23">
        <v>22849</v>
      </c>
      <c r="D19" s="26" t="s">
        <v>66</v>
      </c>
      <c r="E19" s="29" t="s">
        <v>67</v>
      </c>
      <c r="F19" s="61">
        <v>100</v>
      </c>
      <c r="G19" s="48">
        <v>10424.35</v>
      </c>
      <c r="H19" s="21">
        <f>IF(G19=0,-25,IF(G19&gt;5000,(ROUND(((G19-1)/1000),0)-5)*-1,0))</f>
        <v>-5</v>
      </c>
      <c r="I19" s="21"/>
      <c r="J19" s="49">
        <v>2</v>
      </c>
      <c r="K19" s="22">
        <f t="shared" si="0"/>
        <v>4</v>
      </c>
      <c r="L19" s="49">
        <v>0</v>
      </c>
      <c r="M19" s="22">
        <f t="shared" si="1"/>
        <v>0</v>
      </c>
      <c r="N19" s="26">
        <v>0</v>
      </c>
      <c r="O19" s="22">
        <f t="shared" si="2"/>
        <v>0</v>
      </c>
      <c r="P19" s="26">
        <v>1</v>
      </c>
      <c r="Q19" s="22">
        <f t="shared" si="3"/>
        <v>1</v>
      </c>
      <c r="R19" s="26" t="s">
        <v>36</v>
      </c>
      <c r="S19" s="62">
        <f t="shared" si="4"/>
        <v>5</v>
      </c>
      <c r="T19" s="26" t="s">
        <v>31</v>
      </c>
      <c r="U19" s="66">
        <f t="shared" si="5"/>
        <v>2</v>
      </c>
      <c r="V19" s="23">
        <v>42767</v>
      </c>
      <c r="W19" s="63">
        <f t="shared" si="6"/>
        <v>24</v>
      </c>
      <c r="X19" s="65">
        <f t="shared" si="7"/>
        <v>2.4000000000000004</v>
      </c>
      <c r="Y19" s="27"/>
      <c r="Z19" s="65">
        <f t="shared" si="8"/>
        <v>2.4000000000000004</v>
      </c>
      <c r="AA19" s="26">
        <v>18</v>
      </c>
      <c r="AB19" s="67">
        <f t="shared" si="9"/>
        <v>122.4</v>
      </c>
      <c r="AC19" s="46"/>
    </row>
    <row r="20" spans="1:29" s="28" customFormat="1" ht="15.75" thickBot="1" x14ac:dyDescent="0.3">
      <c r="A20" s="68">
        <v>14</v>
      </c>
      <c r="B20" s="25" t="s">
        <v>74</v>
      </c>
      <c r="C20" s="23">
        <v>31761</v>
      </c>
      <c r="D20" s="26" t="s">
        <v>75</v>
      </c>
      <c r="E20" s="26" t="s">
        <v>76</v>
      </c>
      <c r="F20" s="61">
        <v>100</v>
      </c>
      <c r="G20" s="48">
        <v>5895.75</v>
      </c>
      <c r="H20" s="71"/>
      <c r="I20" s="53" t="s">
        <v>4</v>
      </c>
      <c r="J20" s="49">
        <v>3</v>
      </c>
      <c r="K20" s="22">
        <f t="shared" si="0"/>
        <v>6</v>
      </c>
      <c r="L20" s="49">
        <v>0</v>
      </c>
      <c r="M20" s="22">
        <f t="shared" si="1"/>
        <v>0</v>
      </c>
      <c r="N20" s="26">
        <v>0</v>
      </c>
      <c r="O20" s="22">
        <f t="shared" si="2"/>
        <v>0</v>
      </c>
      <c r="P20" s="26">
        <v>1</v>
      </c>
      <c r="Q20" s="22">
        <f t="shared" si="3"/>
        <v>1</v>
      </c>
      <c r="R20" s="26" t="s">
        <v>36</v>
      </c>
      <c r="S20" s="62">
        <f t="shared" si="4"/>
        <v>7</v>
      </c>
      <c r="T20" s="52" t="s">
        <v>31</v>
      </c>
      <c r="U20" s="66">
        <f t="shared" si="5"/>
        <v>2</v>
      </c>
      <c r="V20" s="23">
        <v>42440</v>
      </c>
      <c r="W20" s="63">
        <f t="shared" si="6"/>
        <v>35</v>
      </c>
      <c r="X20" s="65">
        <f t="shared" si="7"/>
        <v>3.5</v>
      </c>
      <c r="Y20" s="54" t="s">
        <v>4</v>
      </c>
      <c r="Z20" s="65">
        <f t="shared" si="8"/>
        <v>3.5</v>
      </c>
      <c r="AA20" s="52">
        <v>0</v>
      </c>
      <c r="AB20" s="67">
        <f t="shared" si="9"/>
        <v>112.5</v>
      </c>
      <c r="AC20" s="46"/>
    </row>
    <row r="21" spans="1:29" s="28" customFormat="1" ht="15.75" thickBot="1" x14ac:dyDescent="0.3">
      <c r="A21" s="69">
        <v>19</v>
      </c>
      <c r="B21" s="25" t="s">
        <v>89</v>
      </c>
      <c r="C21" s="23">
        <v>24613</v>
      </c>
      <c r="D21" s="26" t="s">
        <v>90</v>
      </c>
      <c r="E21" s="26" t="s">
        <v>91</v>
      </c>
      <c r="F21" s="61">
        <v>100</v>
      </c>
      <c r="G21" s="48">
        <v>13564.63</v>
      </c>
      <c r="H21" s="71"/>
      <c r="I21" s="53" t="s">
        <v>4</v>
      </c>
      <c r="J21" s="49">
        <v>1</v>
      </c>
      <c r="K21" s="22">
        <f t="shared" si="0"/>
        <v>2</v>
      </c>
      <c r="L21" s="49">
        <v>1</v>
      </c>
      <c r="M21" s="22">
        <f t="shared" si="1"/>
        <v>1</v>
      </c>
      <c r="N21" s="26">
        <v>0</v>
      </c>
      <c r="O21" s="22">
        <f t="shared" si="2"/>
        <v>0</v>
      </c>
      <c r="P21" s="26">
        <v>1</v>
      </c>
      <c r="Q21" s="22">
        <f t="shared" si="3"/>
        <v>1</v>
      </c>
      <c r="R21" s="26" t="s">
        <v>36</v>
      </c>
      <c r="S21" s="62">
        <f t="shared" si="4"/>
        <v>4</v>
      </c>
      <c r="T21" s="52" t="s">
        <v>31</v>
      </c>
      <c r="U21" s="66">
        <f t="shared" si="5"/>
        <v>2</v>
      </c>
      <c r="V21" s="23">
        <v>41733</v>
      </c>
      <c r="W21" s="63">
        <f t="shared" si="6"/>
        <v>58</v>
      </c>
      <c r="X21" s="65">
        <f t="shared" si="7"/>
        <v>5.8000000000000007</v>
      </c>
      <c r="Y21" s="54" t="s">
        <v>4</v>
      </c>
      <c r="Z21" s="65">
        <f t="shared" si="8"/>
        <v>5.8000000000000007</v>
      </c>
      <c r="AA21" s="52">
        <v>0</v>
      </c>
      <c r="AB21" s="67">
        <f t="shared" si="9"/>
        <v>111.8</v>
      </c>
      <c r="AC21" s="46"/>
    </row>
    <row r="22" spans="1:29" s="56" customFormat="1" ht="15.75" thickBot="1" x14ac:dyDescent="0.3">
      <c r="A22" s="69">
        <v>33</v>
      </c>
      <c r="B22" s="25" t="s">
        <v>127</v>
      </c>
      <c r="C22" s="23">
        <v>25771</v>
      </c>
      <c r="D22" s="26" t="s">
        <v>128</v>
      </c>
      <c r="E22" s="26" t="s">
        <v>129</v>
      </c>
      <c r="F22" s="61">
        <v>100</v>
      </c>
      <c r="G22" s="48">
        <v>14098.04</v>
      </c>
      <c r="H22" s="71"/>
      <c r="I22" s="53" t="s">
        <v>4</v>
      </c>
      <c r="J22" s="49">
        <v>2</v>
      </c>
      <c r="K22" s="22">
        <f t="shared" si="0"/>
        <v>4</v>
      </c>
      <c r="L22" s="49">
        <v>0</v>
      </c>
      <c r="M22" s="22">
        <f t="shared" si="1"/>
        <v>0</v>
      </c>
      <c r="N22" s="26">
        <v>0</v>
      </c>
      <c r="O22" s="22">
        <f t="shared" si="2"/>
        <v>0</v>
      </c>
      <c r="P22" s="26">
        <v>1</v>
      </c>
      <c r="Q22" s="22">
        <f t="shared" si="3"/>
        <v>1</v>
      </c>
      <c r="R22" s="26" t="s">
        <v>36</v>
      </c>
      <c r="S22" s="62">
        <f t="shared" si="4"/>
        <v>5</v>
      </c>
      <c r="T22" s="52" t="s">
        <v>31</v>
      </c>
      <c r="U22" s="66">
        <f t="shared" si="5"/>
        <v>2</v>
      </c>
      <c r="V22" s="23">
        <v>42234</v>
      </c>
      <c r="W22" s="63">
        <f t="shared" si="6"/>
        <v>42</v>
      </c>
      <c r="X22" s="65">
        <f t="shared" si="7"/>
        <v>4.2</v>
      </c>
      <c r="Y22" s="54" t="s">
        <v>4</v>
      </c>
      <c r="Z22" s="65">
        <f t="shared" si="8"/>
        <v>4.2</v>
      </c>
      <c r="AA22" s="52">
        <v>0</v>
      </c>
      <c r="AB22" s="67">
        <f t="shared" si="9"/>
        <v>111.2</v>
      </c>
      <c r="AC22" s="55"/>
    </row>
    <row r="23" spans="1:29" ht="15.75" thickBot="1" x14ac:dyDescent="0.3">
      <c r="A23" s="68">
        <v>17</v>
      </c>
      <c r="B23" s="25" t="s">
        <v>83</v>
      </c>
      <c r="C23" s="23">
        <v>28107</v>
      </c>
      <c r="D23" s="26" t="s">
        <v>84</v>
      </c>
      <c r="E23" s="26" t="s">
        <v>85</v>
      </c>
      <c r="F23" s="61">
        <v>100</v>
      </c>
      <c r="G23" s="48">
        <v>7565.12</v>
      </c>
      <c r="I23" s="53" t="s">
        <v>4</v>
      </c>
      <c r="J23" s="49">
        <v>1</v>
      </c>
      <c r="K23" s="22">
        <f t="shared" si="0"/>
        <v>2</v>
      </c>
      <c r="L23" s="49">
        <v>1</v>
      </c>
      <c r="M23" s="22">
        <f t="shared" si="1"/>
        <v>1</v>
      </c>
      <c r="N23" s="26">
        <v>0</v>
      </c>
      <c r="O23" s="22">
        <f t="shared" si="2"/>
        <v>0</v>
      </c>
      <c r="P23" s="26">
        <v>1</v>
      </c>
      <c r="Q23" s="22">
        <f t="shared" si="3"/>
        <v>1</v>
      </c>
      <c r="R23" s="26" t="s">
        <v>36</v>
      </c>
      <c r="S23" s="62">
        <f t="shared" si="4"/>
        <v>4</v>
      </c>
      <c r="T23" s="52" t="s">
        <v>31</v>
      </c>
      <c r="U23" s="66">
        <f t="shared" si="5"/>
        <v>2</v>
      </c>
      <c r="V23" s="23">
        <v>42290</v>
      </c>
      <c r="W23" s="63">
        <f t="shared" si="6"/>
        <v>40</v>
      </c>
      <c r="X23" s="65">
        <f t="shared" si="7"/>
        <v>4</v>
      </c>
      <c r="Y23" s="54" t="s">
        <v>4</v>
      </c>
      <c r="Z23" s="65">
        <f t="shared" si="8"/>
        <v>4</v>
      </c>
      <c r="AA23" s="52">
        <v>0</v>
      </c>
      <c r="AB23" s="67">
        <f t="shared" si="9"/>
        <v>110</v>
      </c>
    </row>
    <row r="24" spans="1:29" ht="15.75" thickBot="1" x14ac:dyDescent="0.3">
      <c r="A24" s="69">
        <v>28</v>
      </c>
      <c r="B24" s="25" t="s">
        <v>113</v>
      </c>
      <c r="C24" s="23">
        <v>22691</v>
      </c>
      <c r="D24" s="26" t="s">
        <v>114</v>
      </c>
      <c r="E24" s="26" t="s">
        <v>115</v>
      </c>
      <c r="F24" s="61">
        <v>100</v>
      </c>
      <c r="G24" s="48">
        <v>5813.14</v>
      </c>
      <c r="I24" s="53" t="s">
        <v>4</v>
      </c>
      <c r="J24" s="49">
        <v>0</v>
      </c>
      <c r="K24" s="22">
        <f t="shared" si="0"/>
        <v>0</v>
      </c>
      <c r="L24" s="49">
        <v>2</v>
      </c>
      <c r="M24" s="22">
        <f t="shared" si="1"/>
        <v>2</v>
      </c>
      <c r="N24" s="26">
        <v>0</v>
      </c>
      <c r="O24" s="22">
        <f t="shared" si="2"/>
        <v>0</v>
      </c>
      <c r="P24" s="26">
        <v>0</v>
      </c>
      <c r="Q24" s="22">
        <f t="shared" si="3"/>
        <v>0</v>
      </c>
      <c r="R24" s="26" t="s">
        <v>36</v>
      </c>
      <c r="S24" s="62">
        <f t="shared" si="4"/>
        <v>2</v>
      </c>
      <c r="T24" s="52" t="s">
        <v>31</v>
      </c>
      <c r="U24" s="66">
        <f t="shared" si="5"/>
        <v>2</v>
      </c>
      <c r="V24" s="23">
        <v>39281</v>
      </c>
      <c r="W24" s="63">
        <f t="shared" si="6"/>
        <v>139</v>
      </c>
      <c r="X24" s="65">
        <f t="shared" si="7"/>
        <v>6</v>
      </c>
      <c r="Y24" s="54" t="s">
        <v>4</v>
      </c>
      <c r="Z24" s="65">
        <f t="shared" si="8"/>
        <v>6</v>
      </c>
      <c r="AA24" s="52">
        <v>0</v>
      </c>
      <c r="AB24" s="67">
        <f t="shared" si="9"/>
        <v>110</v>
      </c>
    </row>
    <row r="25" spans="1:29" ht="15.75" thickBot="1" x14ac:dyDescent="0.3">
      <c r="A25" s="68">
        <v>15</v>
      </c>
      <c r="B25" s="25" t="s">
        <v>77</v>
      </c>
      <c r="C25" s="23">
        <v>26115</v>
      </c>
      <c r="D25" s="26" t="s">
        <v>75</v>
      </c>
      <c r="E25" s="26" t="s">
        <v>78</v>
      </c>
      <c r="F25" s="61">
        <v>100</v>
      </c>
      <c r="G25" s="48" t="s">
        <v>79</v>
      </c>
      <c r="I25" s="53" t="s">
        <v>4</v>
      </c>
      <c r="J25" s="49">
        <v>3</v>
      </c>
      <c r="K25" s="22">
        <f t="shared" si="0"/>
        <v>6</v>
      </c>
      <c r="L25" s="49">
        <v>0</v>
      </c>
      <c r="M25" s="22">
        <f t="shared" si="1"/>
        <v>0</v>
      </c>
      <c r="N25" s="26">
        <v>0</v>
      </c>
      <c r="O25" s="22">
        <f t="shared" si="2"/>
        <v>0</v>
      </c>
      <c r="P25" s="26">
        <v>1</v>
      </c>
      <c r="Q25" s="22">
        <f t="shared" si="3"/>
        <v>1</v>
      </c>
      <c r="R25" s="26" t="s">
        <v>36</v>
      </c>
      <c r="S25" s="62">
        <f t="shared" si="4"/>
        <v>7</v>
      </c>
      <c r="T25" s="52" t="s">
        <v>31</v>
      </c>
      <c r="U25" s="66">
        <f t="shared" si="5"/>
        <v>2</v>
      </c>
      <c r="V25" s="23">
        <v>43279</v>
      </c>
      <c r="W25" s="63">
        <f t="shared" si="6"/>
        <v>8</v>
      </c>
      <c r="X25" s="65">
        <f t="shared" si="7"/>
        <v>0.8</v>
      </c>
      <c r="Y25" s="54" t="s">
        <v>4</v>
      </c>
      <c r="Z25" s="65">
        <f t="shared" si="8"/>
        <v>0.8</v>
      </c>
      <c r="AA25" s="52">
        <v>0</v>
      </c>
      <c r="AB25" s="67">
        <f t="shared" si="9"/>
        <v>109.8</v>
      </c>
    </row>
    <row r="26" spans="1:29" ht="15.75" thickBot="1" x14ac:dyDescent="0.3">
      <c r="A26" s="68">
        <v>16</v>
      </c>
      <c r="B26" s="25" t="s">
        <v>80</v>
      </c>
      <c r="C26" s="23">
        <v>26084</v>
      </c>
      <c r="D26" s="26" t="s">
        <v>81</v>
      </c>
      <c r="E26" s="26" t="s">
        <v>82</v>
      </c>
      <c r="F26" s="61">
        <v>100</v>
      </c>
      <c r="G26" s="48">
        <v>9227.24</v>
      </c>
      <c r="I26" s="53" t="s">
        <v>4</v>
      </c>
      <c r="J26" s="49">
        <v>0</v>
      </c>
      <c r="K26" s="22">
        <f t="shared" si="0"/>
        <v>0</v>
      </c>
      <c r="L26" s="49">
        <v>2</v>
      </c>
      <c r="M26" s="22">
        <f t="shared" si="1"/>
        <v>2</v>
      </c>
      <c r="N26" s="26">
        <v>0</v>
      </c>
      <c r="O26" s="22">
        <f t="shared" si="2"/>
        <v>0</v>
      </c>
      <c r="P26" s="26">
        <v>1</v>
      </c>
      <c r="Q26" s="22">
        <f t="shared" si="3"/>
        <v>1</v>
      </c>
      <c r="R26" s="26" t="s">
        <v>36</v>
      </c>
      <c r="S26" s="62">
        <f t="shared" si="4"/>
        <v>3</v>
      </c>
      <c r="T26" s="52" t="s">
        <v>36</v>
      </c>
      <c r="U26" s="66">
        <f t="shared" si="5"/>
        <v>0</v>
      </c>
      <c r="V26" s="23">
        <v>32905</v>
      </c>
      <c r="W26" s="63">
        <f t="shared" si="6"/>
        <v>348</v>
      </c>
      <c r="X26" s="65">
        <f t="shared" si="7"/>
        <v>6</v>
      </c>
      <c r="Y26" s="54" t="s">
        <v>4</v>
      </c>
      <c r="Z26" s="65">
        <f t="shared" si="8"/>
        <v>6</v>
      </c>
      <c r="AA26" s="52">
        <v>0</v>
      </c>
      <c r="AB26" s="67">
        <f t="shared" si="9"/>
        <v>109</v>
      </c>
    </row>
    <row r="27" spans="1:29" ht="15.75" thickBot="1" x14ac:dyDescent="0.3">
      <c r="A27" s="69">
        <v>20</v>
      </c>
      <c r="B27" s="25" t="s">
        <v>92</v>
      </c>
      <c r="C27" s="23">
        <v>22014</v>
      </c>
      <c r="D27" s="26" t="s">
        <v>93</v>
      </c>
      <c r="E27" s="26" t="s">
        <v>94</v>
      </c>
      <c r="F27" s="61">
        <v>100</v>
      </c>
      <c r="G27" s="48">
        <v>3161.14</v>
      </c>
      <c r="I27" s="53" t="s">
        <v>4</v>
      </c>
      <c r="J27" s="49">
        <v>0</v>
      </c>
      <c r="K27" s="22">
        <f t="shared" si="0"/>
        <v>0</v>
      </c>
      <c r="L27" s="49">
        <v>0</v>
      </c>
      <c r="M27" s="22">
        <f t="shared" si="1"/>
        <v>0</v>
      </c>
      <c r="N27" s="26">
        <v>0</v>
      </c>
      <c r="O27" s="22">
        <f t="shared" si="2"/>
        <v>0</v>
      </c>
      <c r="P27" s="26">
        <v>1</v>
      </c>
      <c r="Q27" s="22">
        <f t="shared" si="3"/>
        <v>1</v>
      </c>
      <c r="R27" s="26" t="s">
        <v>36</v>
      </c>
      <c r="S27" s="62">
        <f t="shared" si="4"/>
        <v>1</v>
      </c>
      <c r="T27" s="52" t="s">
        <v>31</v>
      </c>
      <c r="U27" s="66">
        <f t="shared" si="5"/>
        <v>2</v>
      </c>
      <c r="V27" s="23">
        <v>36003</v>
      </c>
      <c r="W27" s="63">
        <f t="shared" si="6"/>
        <v>247</v>
      </c>
      <c r="X27" s="65">
        <f t="shared" si="7"/>
        <v>6</v>
      </c>
      <c r="Y27" s="54" t="s">
        <v>4</v>
      </c>
      <c r="Z27" s="65">
        <f t="shared" si="8"/>
        <v>6</v>
      </c>
      <c r="AA27" s="52">
        <v>0</v>
      </c>
      <c r="AB27" s="67">
        <f t="shared" si="9"/>
        <v>109</v>
      </c>
    </row>
    <row r="28" spans="1:29" ht="15.75" thickBot="1" x14ac:dyDescent="0.3">
      <c r="A28" s="69">
        <v>25</v>
      </c>
      <c r="B28" s="25" t="s">
        <v>104</v>
      </c>
      <c r="C28" s="23">
        <v>25579</v>
      </c>
      <c r="D28" s="26" t="s">
        <v>105</v>
      </c>
      <c r="E28" s="26" t="s">
        <v>106</v>
      </c>
      <c r="F28" s="61">
        <v>100</v>
      </c>
      <c r="G28" s="48"/>
      <c r="I28" s="53" t="s">
        <v>4</v>
      </c>
      <c r="J28" s="49">
        <v>0</v>
      </c>
      <c r="K28" s="22">
        <f t="shared" si="0"/>
        <v>0</v>
      </c>
      <c r="L28" s="49">
        <v>0</v>
      </c>
      <c r="M28" s="22">
        <f t="shared" si="1"/>
        <v>0</v>
      </c>
      <c r="N28" s="26">
        <v>0</v>
      </c>
      <c r="O28" s="22">
        <f t="shared" si="2"/>
        <v>0</v>
      </c>
      <c r="P28" s="26">
        <v>1</v>
      </c>
      <c r="Q28" s="22">
        <f t="shared" si="3"/>
        <v>1</v>
      </c>
      <c r="R28" s="26" t="s">
        <v>36</v>
      </c>
      <c r="S28" s="62">
        <f t="shared" si="4"/>
        <v>1</v>
      </c>
      <c r="T28" s="52" t="s">
        <v>31</v>
      </c>
      <c r="U28" s="66">
        <f t="shared" si="5"/>
        <v>2</v>
      </c>
      <c r="V28" s="23">
        <v>41087</v>
      </c>
      <c r="W28" s="63">
        <f t="shared" si="6"/>
        <v>80</v>
      </c>
      <c r="X28" s="65">
        <f t="shared" si="7"/>
        <v>6</v>
      </c>
      <c r="Y28" s="54" t="s">
        <v>4</v>
      </c>
      <c r="Z28" s="65">
        <f t="shared" si="8"/>
        <v>6</v>
      </c>
      <c r="AA28" s="52">
        <v>0</v>
      </c>
      <c r="AB28" s="67">
        <f t="shared" si="9"/>
        <v>109</v>
      </c>
    </row>
    <row r="29" spans="1:29" ht="15.75" thickBot="1" x14ac:dyDescent="0.3">
      <c r="A29" s="68">
        <v>18</v>
      </c>
      <c r="B29" s="25" t="s">
        <v>86</v>
      </c>
      <c r="C29" s="23">
        <v>26329</v>
      </c>
      <c r="D29" s="26" t="s">
        <v>87</v>
      </c>
      <c r="E29" s="26" t="s">
        <v>88</v>
      </c>
      <c r="F29" s="61">
        <v>100</v>
      </c>
      <c r="G29" s="48">
        <v>14352.24</v>
      </c>
      <c r="I29" s="53" t="s">
        <v>4</v>
      </c>
      <c r="J29" s="49">
        <v>1</v>
      </c>
      <c r="K29" s="22">
        <f t="shared" si="0"/>
        <v>2</v>
      </c>
      <c r="L29" s="49">
        <v>1</v>
      </c>
      <c r="M29" s="22">
        <f t="shared" si="1"/>
        <v>1</v>
      </c>
      <c r="N29" s="26">
        <v>0</v>
      </c>
      <c r="O29" s="22">
        <f t="shared" si="2"/>
        <v>0</v>
      </c>
      <c r="P29" s="26">
        <v>1</v>
      </c>
      <c r="Q29" s="22">
        <f t="shared" si="3"/>
        <v>1</v>
      </c>
      <c r="R29" s="26" t="s">
        <v>36</v>
      </c>
      <c r="S29" s="62">
        <f t="shared" si="4"/>
        <v>4</v>
      </c>
      <c r="T29" s="52" t="s">
        <v>31</v>
      </c>
      <c r="U29" s="66">
        <f t="shared" si="5"/>
        <v>2</v>
      </c>
      <c r="V29" s="23">
        <v>42660</v>
      </c>
      <c r="W29" s="63">
        <f t="shared" si="6"/>
        <v>28</v>
      </c>
      <c r="X29" s="65">
        <f t="shared" si="7"/>
        <v>2.8000000000000003</v>
      </c>
      <c r="Y29" s="54" t="s">
        <v>4</v>
      </c>
      <c r="Z29" s="65">
        <f t="shared" si="8"/>
        <v>2.8000000000000003</v>
      </c>
      <c r="AA29" s="52">
        <v>0</v>
      </c>
      <c r="AB29" s="67">
        <f t="shared" si="9"/>
        <v>108.8</v>
      </c>
    </row>
    <row r="30" spans="1:29" ht="15.75" thickBot="1" x14ac:dyDescent="0.3">
      <c r="A30" s="69">
        <v>32</v>
      </c>
      <c r="B30" s="25" t="s">
        <v>125</v>
      </c>
      <c r="C30" s="23">
        <v>28398</v>
      </c>
      <c r="D30" s="26" t="s">
        <v>123</v>
      </c>
      <c r="E30" s="26" t="s">
        <v>126</v>
      </c>
      <c r="F30" s="61">
        <v>100</v>
      </c>
      <c r="G30" s="48">
        <v>7966.8</v>
      </c>
      <c r="I30" s="53" t="s">
        <v>4</v>
      </c>
      <c r="J30" s="49">
        <v>0</v>
      </c>
      <c r="K30" s="22">
        <f t="shared" si="0"/>
        <v>0</v>
      </c>
      <c r="L30" s="49">
        <v>0</v>
      </c>
      <c r="M30" s="22">
        <f t="shared" si="1"/>
        <v>0</v>
      </c>
      <c r="N30" s="26">
        <v>0</v>
      </c>
      <c r="O30" s="22">
        <f t="shared" si="2"/>
        <v>0</v>
      </c>
      <c r="P30" s="26">
        <v>0</v>
      </c>
      <c r="Q30" s="22">
        <f t="shared" si="3"/>
        <v>0</v>
      </c>
      <c r="R30" s="26" t="s">
        <v>56</v>
      </c>
      <c r="S30" s="62">
        <f t="shared" si="4"/>
        <v>0</v>
      </c>
      <c r="T30" s="52" t="s">
        <v>31</v>
      </c>
      <c r="U30" s="66">
        <f t="shared" si="5"/>
        <v>2</v>
      </c>
      <c r="V30" s="23">
        <v>41177</v>
      </c>
      <c r="W30" s="63">
        <f t="shared" si="6"/>
        <v>77</v>
      </c>
      <c r="X30" s="65">
        <f t="shared" si="7"/>
        <v>6</v>
      </c>
      <c r="Y30" s="54" t="s">
        <v>4</v>
      </c>
      <c r="Z30" s="65">
        <f t="shared" si="8"/>
        <v>6</v>
      </c>
      <c r="AA30" s="52">
        <v>0</v>
      </c>
      <c r="AB30" s="67">
        <f t="shared" si="9"/>
        <v>108</v>
      </c>
    </row>
    <row r="31" spans="1:29" ht="15.75" thickBot="1" x14ac:dyDescent="0.3">
      <c r="A31" s="17">
        <v>13</v>
      </c>
      <c r="B31" s="25" t="s">
        <v>71</v>
      </c>
      <c r="C31" s="23">
        <v>28270</v>
      </c>
      <c r="D31" s="26" t="s">
        <v>72</v>
      </c>
      <c r="E31" s="26" t="s">
        <v>73</v>
      </c>
      <c r="F31" s="61">
        <v>100</v>
      </c>
      <c r="G31" s="48">
        <v>5717.48</v>
      </c>
      <c r="I31" s="53" t="s">
        <v>4</v>
      </c>
      <c r="J31" s="49">
        <v>1</v>
      </c>
      <c r="K31" s="22">
        <f t="shared" si="0"/>
        <v>2</v>
      </c>
      <c r="L31" s="49">
        <v>0</v>
      </c>
      <c r="M31" s="22">
        <f t="shared" si="1"/>
        <v>0</v>
      </c>
      <c r="N31" s="26">
        <v>0</v>
      </c>
      <c r="O31" s="22">
        <f t="shared" si="2"/>
        <v>0</v>
      </c>
      <c r="P31" s="26">
        <v>0</v>
      </c>
      <c r="Q31" s="22">
        <f t="shared" si="3"/>
        <v>0</v>
      </c>
      <c r="R31" s="26" t="s">
        <v>36</v>
      </c>
      <c r="S31" s="62">
        <f t="shared" si="4"/>
        <v>2</v>
      </c>
      <c r="T31" s="52" t="s">
        <v>31</v>
      </c>
      <c r="U31" s="66">
        <f t="shared" si="5"/>
        <v>2</v>
      </c>
      <c r="V31" s="23">
        <v>42325</v>
      </c>
      <c r="W31" s="63">
        <f t="shared" si="6"/>
        <v>39</v>
      </c>
      <c r="X31" s="65">
        <f t="shared" si="7"/>
        <v>3.9000000000000004</v>
      </c>
      <c r="Y31" s="54" t="s">
        <v>4</v>
      </c>
      <c r="Z31" s="65">
        <f t="shared" si="8"/>
        <v>3.9000000000000004</v>
      </c>
      <c r="AA31" s="52">
        <v>0</v>
      </c>
      <c r="AB31" s="67">
        <f t="shared" si="9"/>
        <v>107.9</v>
      </c>
    </row>
    <row r="32" spans="1:29" ht="15.75" thickBot="1" x14ac:dyDescent="0.3">
      <c r="A32" s="69">
        <v>24</v>
      </c>
      <c r="B32" s="25" t="s">
        <v>101</v>
      </c>
      <c r="C32" s="23">
        <v>26257</v>
      </c>
      <c r="D32" s="26" t="s">
        <v>102</v>
      </c>
      <c r="E32" s="26" t="s">
        <v>103</v>
      </c>
      <c r="F32" s="61">
        <v>100</v>
      </c>
      <c r="G32" s="48">
        <v>8567.35</v>
      </c>
      <c r="I32" s="53" t="s">
        <v>4</v>
      </c>
      <c r="J32" s="49">
        <v>1</v>
      </c>
      <c r="K32" s="22">
        <f t="shared" si="0"/>
        <v>2</v>
      </c>
      <c r="L32" s="49">
        <v>0</v>
      </c>
      <c r="M32" s="22">
        <f t="shared" si="1"/>
        <v>0</v>
      </c>
      <c r="N32" s="26">
        <v>0</v>
      </c>
      <c r="O32" s="22">
        <f t="shared" si="2"/>
        <v>0</v>
      </c>
      <c r="P32" s="26">
        <v>1</v>
      </c>
      <c r="Q32" s="22">
        <f t="shared" si="3"/>
        <v>1</v>
      </c>
      <c r="R32" s="26" t="s">
        <v>36</v>
      </c>
      <c r="S32" s="62">
        <f t="shared" si="4"/>
        <v>3</v>
      </c>
      <c r="T32" s="52" t="s">
        <v>31</v>
      </c>
      <c r="U32" s="66">
        <f t="shared" si="5"/>
        <v>2</v>
      </c>
      <c r="V32" s="23">
        <v>0</v>
      </c>
      <c r="W32" s="63">
        <f t="shared" si="6"/>
        <v>0</v>
      </c>
      <c r="X32" s="65">
        <f t="shared" si="7"/>
        <v>0</v>
      </c>
      <c r="Y32" s="54" t="s">
        <v>4</v>
      </c>
      <c r="Z32" s="65">
        <f t="shared" si="8"/>
        <v>0</v>
      </c>
      <c r="AA32" s="52">
        <v>0</v>
      </c>
      <c r="AB32" s="67">
        <f t="shared" si="9"/>
        <v>105</v>
      </c>
    </row>
    <row r="33" spans="1:28" ht="15.75" thickBot="1" x14ac:dyDescent="0.3">
      <c r="A33" s="69">
        <v>31</v>
      </c>
      <c r="B33" s="25" t="s">
        <v>122</v>
      </c>
      <c r="C33" s="23">
        <v>28787</v>
      </c>
      <c r="D33" s="26" t="s">
        <v>123</v>
      </c>
      <c r="E33" s="26" t="s">
        <v>124</v>
      </c>
      <c r="F33" s="61">
        <v>100</v>
      </c>
      <c r="G33" s="48">
        <v>0</v>
      </c>
      <c r="I33" s="53" t="s">
        <v>4</v>
      </c>
      <c r="J33" s="49">
        <v>0</v>
      </c>
      <c r="K33" s="22">
        <f t="shared" si="0"/>
        <v>0</v>
      </c>
      <c r="L33" s="49">
        <v>0</v>
      </c>
      <c r="M33" s="22">
        <f t="shared" si="1"/>
        <v>0</v>
      </c>
      <c r="N33" s="26">
        <v>0</v>
      </c>
      <c r="O33" s="22">
        <f t="shared" si="2"/>
        <v>0</v>
      </c>
      <c r="P33" s="26">
        <v>0</v>
      </c>
      <c r="Q33" s="22">
        <f t="shared" si="3"/>
        <v>0</v>
      </c>
      <c r="R33" s="26" t="s">
        <v>56</v>
      </c>
      <c r="S33" s="62">
        <f t="shared" si="4"/>
        <v>0</v>
      </c>
      <c r="T33" s="52" t="s">
        <v>31</v>
      </c>
      <c r="U33" s="66">
        <f t="shared" si="5"/>
        <v>2</v>
      </c>
      <c r="V33" s="23">
        <v>42877</v>
      </c>
      <c r="W33" s="63">
        <f t="shared" si="6"/>
        <v>21</v>
      </c>
      <c r="X33" s="65">
        <f t="shared" si="7"/>
        <v>2.1</v>
      </c>
      <c r="Y33" s="54" t="s">
        <v>4</v>
      </c>
      <c r="Z33" s="65">
        <f t="shared" si="8"/>
        <v>2.1</v>
      </c>
      <c r="AA33" s="52">
        <v>0</v>
      </c>
      <c r="AB33" s="67">
        <f t="shared" si="9"/>
        <v>104.1</v>
      </c>
    </row>
    <row r="34" spans="1:28" ht="15.75" thickBot="1" x14ac:dyDescent="0.3">
      <c r="A34" s="17">
        <v>9</v>
      </c>
      <c r="B34" s="57" t="s">
        <v>60</v>
      </c>
      <c r="C34" s="23">
        <v>24794</v>
      </c>
      <c r="D34" s="26" t="s">
        <v>61</v>
      </c>
      <c r="E34" s="26" t="s">
        <v>62</v>
      </c>
      <c r="F34" s="61">
        <v>100</v>
      </c>
      <c r="G34" s="30">
        <v>9480.89</v>
      </c>
      <c r="H34" s="70">
        <f>IF(G34=0,-25,IF(G34&gt;5000,(ROUND(((G34-1)/1000),0)-5)*-1,0))</f>
        <v>-4</v>
      </c>
      <c r="I34" s="21" t="s">
        <v>4</v>
      </c>
      <c r="J34" s="26">
        <v>1</v>
      </c>
      <c r="K34" s="22">
        <f t="shared" si="0"/>
        <v>2</v>
      </c>
      <c r="L34" s="26">
        <v>1</v>
      </c>
      <c r="M34" s="22">
        <f t="shared" si="1"/>
        <v>1</v>
      </c>
      <c r="N34" s="26">
        <v>0</v>
      </c>
      <c r="O34" s="22">
        <f t="shared" si="2"/>
        <v>0</v>
      </c>
      <c r="P34" s="26">
        <v>1</v>
      </c>
      <c r="Q34" s="22">
        <f t="shared" si="3"/>
        <v>1</v>
      </c>
      <c r="R34" s="51" t="s">
        <v>36</v>
      </c>
      <c r="S34" s="62">
        <f t="shared" si="4"/>
        <v>4</v>
      </c>
      <c r="T34" s="49" t="s">
        <v>31</v>
      </c>
      <c r="U34" s="66">
        <f t="shared" si="5"/>
        <v>2</v>
      </c>
      <c r="V34" s="23">
        <v>43444</v>
      </c>
      <c r="W34" s="63">
        <f t="shared" si="6"/>
        <v>2</v>
      </c>
      <c r="X34" s="65">
        <f t="shared" si="7"/>
        <v>0.2</v>
      </c>
      <c r="Y34" s="27" t="s">
        <v>4</v>
      </c>
      <c r="Z34" s="65">
        <f t="shared" si="8"/>
        <v>0.2</v>
      </c>
      <c r="AA34" s="26">
        <v>0</v>
      </c>
      <c r="AB34" s="67">
        <f t="shared" si="9"/>
        <v>102.2</v>
      </c>
    </row>
    <row r="35" spans="1:28" ht="15.75" thickBot="1" x14ac:dyDescent="0.3">
      <c r="A35" s="69">
        <v>21</v>
      </c>
      <c r="B35" s="25" t="s">
        <v>95</v>
      </c>
      <c r="C35" s="23">
        <v>25603</v>
      </c>
      <c r="D35" s="26" t="s">
        <v>96</v>
      </c>
      <c r="E35" s="26" t="s">
        <v>97</v>
      </c>
      <c r="F35" s="61">
        <v>100</v>
      </c>
      <c r="G35" s="48">
        <v>8133.8</v>
      </c>
      <c r="I35" s="53" t="s">
        <v>4</v>
      </c>
      <c r="J35" s="49">
        <v>0</v>
      </c>
      <c r="K35" s="22">
        <f t="shared" si="0"/>
        <v>0</v>
      </c>
      <c r="L35" s="49">
        <v>0</v>
      </c>
      <c r="M35" s="22">
        <f t="shared" si="1"/>
        <v>0</v>
      </c>
      <c r="N35" s="26">
        <v>0</v>
      </c>
      <c r="O35" s="22">
        <f t="shared" si="2"/>
        <v>0</v>
      </c>
      <c r="P35" s="26">
        <v>0</v>
      </c>
      <c r="Q35" s="22">
        <f t="shared" si="3"/>
        <v>0</v>
      </c>
      <c r="R35" s="26" t="s">
        <v>56</v>
      </c>
      <c r="S35" s="62">
        <f t="shared" si="4"/>
        <v>0</v>
      </c>
      <c r="T35" s="52" t="s">
        <v>31</v>
      </c>
      <c r="U35" s="66">
        <f t="shared" si="5"/>
        <v>2</v>
      </c>
      <c r="V35" s="23">
        <v>43522</v>
      </c>
      <c r="W35" s="63">
        <f t="shared" si="6"/>
        <v>0</v>
      </c>
      <c r="X35" s="65">
        <f t="shared" si="7"/>
        <v>0</v>
      </c>
      <c r="Y35" s="54" t="s">
        <v>4</v>
      </c>
      <c r="Z35" s="65">
        <f t="shared" si="8"/>
        <v>0</v>
      </c>
      <c r="AA35" s="52">
        <v>0</v>
      </c>
      <c r="AB35" s="67">
        <f t="shared" si="9"/>
        <v>102</v>
      </c>
    </row>
    <row r="36" spans="1:28" ht="15.75" thickBot="1" x14ac:dyDescent="0.3">
      <c r="A36" s="17">
        <v>1</v>
      </c>
      <c r="B36" s="25" t="s">
        <v>37</v>
      </c>
      <c r="C36" s="23">
        <v>34050</v>
      </c>
      <c r="D36" s="26" t="s">
        <v>38</v>
      </c>
      <c r="E36" s="26" t="s">
        <v>49</v>
      </c>
      <c r="F36" s="61">
        <v>100</v>
      </c>
      <c r="G36" s="48">
        <v>6328.66</v>
      </c>
      <c r="H36" s="70">
        <f t="shared" ref="H36:H44" si="10">IF(G36=0,-25,IF(G36&gt;5000,(ROUND(((G36-1)/1000),0)-5)*-1,0))</f>
        <v>-1</v>
      </c>
      <c r="I36" s="21"/>
      <c r="J36" s="26">
        <v>0</v>
      </c>
      <c r="K36" s="22">
        <f t="shared" si="0"/>
        <v>0</v>
      </c>
      <c r="L36" s="26">
        <v>0</v>
      </c>
      <c r="M36" s="22">
        <f t="shared" si="1"/>
        <v>0</v>
      </c>
      <c r="N36" s="26">
        <v>0</v>
      </c>
      <c r="O36" s="22">
        <f t="shared" si="2"/>
        <v>0</v>
      </c>
      <c r="P36" s="26">
        <v>0</v>
      </c>
      <c r="Q36" s="22">
        <f t="shared" si="3"/>
        <v>0</v>
      </c>
      <c r="R36" s="26" t="s">
        <v>36</v>
      </c>
      <c r="S36" s="62">
        <f t="shared" si="4"/>
        <v>0</v>
      </c>
      <c r="T36" s="26" t="s">
        <v>31</v>
      </c>
      <c r="U36" s="66">
        <f t="shared" si="5"/>
        <v>2</v>
      </c>
      <c r="V36" s="23">
        <v>43245</v>
      </c>
      <c r="W36" s="63">
        <f t="shared" si="6"/>
        <v>9</v>
      </c>
      <c r="X36" s="65">
        <f t="shared" si="7"/>
        <v>0.9</v>
      </c>
      <c r="Y36" s="27"/>
      <c r="Z36" s="65">
        <f t="shared" si="8"/>
        <v>0.9</v>
      </c>
      <c r="AA36" s="26">
        <v>0</v>
      </c>
      <c r="AB36" s="67">
        <f t="shared" si="9"/>
        <v>101.9</v>
      </c>
    </row>
    <row r="37" spans="1:28" ht="15.75" thickBot="1" x14ac:dyDescent="0.3">
      <c r="A37" s="17">
        <v>2</v>
      </c>
      <c r="B37" s="25" t="s">
        <v>39</v>
      </c>
      <c r="C37" s="23">
        <v>34862</v>
      </c>
      <c r="D37" s="26" t="s">
        <v>40</v>
      </c>
      <c r="E37" s="26" t="s">
        <v>48</v>
      </c>
      <c r="F37" s="61">
        <v>100</v>
      </c>
      <c r="G37" s="30">
        <v>11292.5</v>
      </c>
      <c r="H37" s="70">
        <f t="shared" si="10"/>
        <v>-6</v>
      </c>
      <c r="I37" s="21"/>
      <c r="J37" s="26">
        <v>0</v>
      </c>
      <c r="K37" s="22">
        <f t="shared" si="0"/>
        <v>0</v>
      </c>
      <c r="L37" s="26">
        <v>0</v>
      </c>
      <c r="M37" s="22">
        <f t="shared" si="1"/>
        <v>0</v>
      </c>
      <c r="N37" s="26">
        <v>0</v>
      </c>
      <c r="O37" s="22">
        <f t="shared" si="2"/>
        <v>0</v>
      </c>
      <c r="P37" s="26">
        <v>0</v>
      </c>
      <c r="Q37" s="22">
        <f t="shared" si="3"/>
        <v>0</v>
      </c>
      <c r="R37" s="26" t="s">
        <v>36</v>
      </c>
      <c r="S37" s="62">
        <f t="shared" si="4"/>
        <v>0</v>
      </c>
      <c r="T37" s="26" t="s">
        <v>31</v>
      </c>
      <c r="U37" s="66">
        <f t="shared" si="5"/>
        <v>2</v>
      </c>
      <c r="V37" s="23">
        <v>43530</v>
      </c>
      <c r="W37" s="63">
        <f t="shared" si="6"/>
        <v>-1</v>
      </c>
      <c r="X37" s="65">
        <f t="shared" si="7"/>
        <v>-0.1</v>
      </c>
      <c r="Y37" s="27"/>
      <c r="Z37" s="65">
        <f t="shared" si="8"/>
        <v>-0.1</v>
      </c>
      <c r="AA37" s="26">
        <v>0</v>
      </c>
      <c r="AB37" s="67">
        <f t="shared" si="9"/>
        <v>95.9</v>
      </c>
    </row>
    <row r="38" spans="1:28" ht="15.75" thickBot="1" x14ac:dyDescent="0.3">
      <c r="A38" s="17">
        <v>8</v>
      </c>
      <c r="B38" s="25" t="s">
        <v>57</v>
      </c>
      <c r="C38" s="23">
        <v>25839</v>
      </c>
      <c r="D38" s="26" t="s">
        <v>58</v>
      </c>
      <c r="E38" s="26" t="s">
        <v>59</v>
      </c>
      <c r="F38" s="61">
        <v>100</v>
      </c>
      <c r="G38" s="30">
        <v>25305.58</v>
      </c>
      <c r="H38" s="70">
        <f t="shared" si="10"/>
        <v>-20</v>
      </c>
      <c r="I38" s="21" t="s">
        <v>4</v>
      </c>
      <c r="J38" s="26">
        <v>1</v>
      </c>
      <c r="K38" s="22">
        <f t="shared" si="0"/>
        <v>2</v>
      </c>
      <c r="L38" s="26">
        <v>1</v>
      </c>
      <c r="M38" s="22">
        <f t="shared" si="1"/>
        <v>1</v>
      </c>
      <c r="N38" s="26">
        <v>0</v>
      </c>
      <c r="O38" s="22">
        <f t="shared" si="2"/>
        <v>0</v>
      </c>
      <c r="P38" s="26">
        <v>1</v>
      </c>
      <c r="Q38" s="22">
        <f t="shared" si="3"/>
        <v>1</v>
      </c>
      <c r="R38" s="26" t="s">
        <v>36</v>
      </c>
      <c r="S38" s="62">
        <f t="shared" si="4"/>
        <v>4</v>
      </c>
      <c r="T38" s="26" t="s">
        <v>31</v>
      </c>
      <c r="U38" s="66">
        <f t="shared" si="5"/>
        <v>2</v>
      </c>
      <c r="V38" s="23">
        <v>43472</v>
      </c>
      <c r="W38" s="63">
        <f t="shared" si="6"/>
        <v>1</v>
      </c>
      <c r="X38" s="65">
        <f t="shared" si="7"/>
        <v>0.1</v>
      </c>
      <c r="Y38" s="27" t="s">
        <v>4</v>
      </c>
      <c r="Z38" s="65">
        <f t="shared" si="8"/>
        <v>0.1</v>
      </c>
      <c r="AA38" s="26">
        <v>0</v>
      </c>
      <c r="AB38" s="67">
        <f t="shared" si="9"/>
        <v>86.1</v>
      </c>
    </row>
    <row r="39" spans="1:28" ht="15.75" thickBot="1" x14ac:dyDescent="0.3">
      <c r="A39" s="17">
        <v>6</v>
      </c>
      <c r="B39" s="25" t="s">
        <v>52</v>
      </c>
      <c r="C39" s="23">
        <v>25744</v>
      </c>
      <c r="D39" s="26" t="s">
        <v>46</v>
      </c>
      <c r="E39" s="26" t="s">
        <v>53</v>
      </c>
      <c r="F39" s="61">
        <v>100</v>
      </c>
      <c r="G39" s="30"/>
      <c r="H39" s="70">
        <f t="shared" si="10"/>
        <v>-25</v>
      </c>
      <c r="I39" s="21" t="s">
        <v>4</v>
      </c>
      <c r="J39" s="26">
        <v>1</v>
      </c>
      <c r="K39" s="22">
        <f t="shared" si="0"/>
        <v>2</v>
      </c>
      <c r="L39" s="26">
        <v>0</v>
      </c>
      <c r="M39" s="22">
        <f t="shared" si="1"/>
        <v>0</v>
      </c>
      <c r="N39" s="26">
        <v>0</v>
      </c>
      <c r="O39" s="22">
        <f t="shared" si="2"/>
        <v>0</v>
      </c>
      <c r="P39" s="26">
        <v>1</v>
      </c>
      <c r="Q39" s="22">
        <f t="shared" si="3"/>
        <v>1</v>
      </c>
      <c r="R39" s="26" t="s">
        <v>36</v>
      </c>
      <c r="S39" s="62">
        <f t="shared" si="4"/>
        <v>3</v>
      </c>
      <c r="T39" s="26" t="s">
        <v>31</v>
      </c>
      <c r="U39" s="66">
        <f t="shared" si="5"/>
        <v>2</v>
      </c>
      <c r="V39" s="23">
        <v>41667</v>
      </c>
      <c r="W39" s="63">
        <f t="shared" si="6"/>
        <v>61</v>
      </c>
      <c r="X39" s="65">
        <f t="shared" si="7"/>
        <v>6</v>
      </c>
      <c r="Y39" s="27"/>
      <c r="Z39" s="65">
        <f t="shared" si="8"/>
        <v>6</v>
      </c>
      <c r="AA39" s="26">
        <v>0</v>
      </c>
      <c r="AB39" s="67">
        <f t="shared" si="9"/>
        <v>86</v>
      </c>
    </row>
    <row r="40" spans="1:28" ht="15.75" thickBot="1" x14ac:dyDescent="0.3">
      <c r="A40" s="17">
        <v>3</v>
      </c>
      <c r="B40" s="25" t="s">
        <v>41</v>
      </c>
      <c r="C40" s="23">
        <v>28417</v>
      </c>
      <c r="D40" s="26" t="s">
        <v>42</v>
      </c>
      <c r="E40" s="29" t="s">
        <v>43</v>
      </c>
      <c r="F40" s="61">
        <v>100</v>
      </c>
      <c r="G40" s="48">
        <v>20768.03</v>
      </c>
      <c r="H40" s="70">
        <f t="shared" si="10"/>
        <v>-16</v>
      </c>
      <c r="I40" s="21"/>
      <c r="J40" s="26">
        <v>0</v>
      </c>
      <c r="K40" s="22">
        <f t="shared" si="0"/>
        <v>0</v>
      </c>
      <c r="L40" s="26">
        <v>0</v>
      </c>
      <c r="M40" s="22">
        <f t="shared" si="1"/>
        <v>0</v>
      </c>
      <c r="N40" s="26">
        <v>0</v>
      </c>
      <c r="O40" s="22">
        <f t="shared" si="2"/>
        <v>0</v>
      </c>
      <c r="P40" s="26">
        <v>2</v>
      </c>
      <c r="Q40" s="22">
        <f t="shared" si="3"/>
        <v>1</v>
      </c>
      <c r="R40" s="26" t="s">
        <v>36</v>
      </c>
      <c r="S40" s="62">
        <f t="shared" si="4"/>
        <v>1</v>
      </c>
      <c r="T40" s="26" t="s">
        <v>44</v>
      </c>
      <c r="U40" s="66">
        <f t="shared" si="5"/>
        <v>0</v>
      </c>
      <c r="V40" s="23"/>
      <c r="W40" s="63">
        <f t="shared" si="6"/>
        <v>0</v>
      </c>
      <c r="X40" s="65">
        <f t="shared" si="7"/>
        <v>0</v>
      </c>
      <c r="Y40" s="27"/>
      <c r="Z40" s="65">
        <f t="shared" si="8"/>
        <v>0</v>
      </c>
      <c r="AA40" s="26">
        <v>0</v>
      </c>
      <c r="AB40" s="67">
        <f t="shared" si="9"/>
        <v>85</v>
      </c>
    </row>
    <row r="41" spans="1:28" ht="15.75" thickBot="1" x14ac:dyDescent="0.3">
      <c r="A41" s="17">
        <v>7</v>
      </c>
      <c r="B41" s="25" t="s">
        <v>54</v>
      </c>
      <c r="C41" s="23">
        <v>33112</v>
      </c>
      <c r="D41" s="26" t="s">
        <v>38</v>
      </c>
      <c r="E41" s="26" t="s">
        <v>55</v>
      </c>
      <c r="F41" s="61">
        <v>100</v>
      </c>
      <c r="G41" s="30"/>
      <c r="H41" s="70">
        <f t="shared" si="10"/>
        <v>-25</v>
      </c>
      <c r="I41" s="21" t="s">
        <v>4</v>
      </c>
      <c r="J41" s="26">
        <v>0</v>
      </c>
      <c r="K41" s="22">
        <f t="shared" si="0"/>
        <v>0</v>
      </c>
      <c r="L41" s="26">
        <v>0</v>
      </c>
      <c r="M41" s="22">
        <f t="shared" si="1"/>
        <v>0</v>
      </c>
      <c r="N41" s="26">
        <v>0</v>
      </c>
      <c r="O41" s="22">
        <f t="shared" si="2"/>
        <v>0</v>
      </c>
      <c r="P41" s="26">
        <v>0</v>
      </c>
      <c r="Q41" s="22">
        <f t="shared" si="3"/>
        <v>0</v>
      </c>
      <c r="R41" s="26" t="s">
        <v>56</v>
      </c>
      <c r="S41" s="62">
        <f t="shared" si="4"/>
        <v>0</v>
      </c>
      <c r="T41" s="26" t="s">
        <v>31</v>
      </c>
      <c r="U41" s="66">
        <f t="shared" si="5"/>
        <v>2</v>
      </c>
      <c r="V41" s="23">
        <v>42265</v>
      </c>
      <c r="W41" s="63">
        <f t="shared" si="6"/>
        <v>41</v>
      </c>
      <c r="X41" s="65">
        <f t="shared" si="7"/>
        <v>4.1000000000000005</v>
      </c>
      <c r="Y41" s="27"/>
      <c r="Z41" s="65">
        <f t="shared" si="8"/>
        <v>4.1000000000000005</v>
      </c>
      <c r="AA41" s="26">
        <v>0</v>
      </c>
      <c r="AB41" s="67">
        <f t="shared" si="9"/>
        <v>81.099999999999994</v>
      </c>
    </row>
    <row r="42" spans="1:28" ht="15.75" thickBot="1" x14ac:dyDescent="0.3">
      <c r="A42" s="17">
        <v>10</v>
      </c>
      <c r="B42" s="25" t="s">
        <v>63</v>
      </c>
      <c r="C42" s="23">
        <v>28915</v>
      </c>
      <c r="D42" s="26" t="s">
        <v>38</v>
      </c>
      <c r="E42" s="26" t="s">
        <v>64</v>
      </c>
      <c r="F42" s="61">
        <v>100</v>
      </c>
      <c r="G42" s="48"/>
      <c r="H42" s="70">
        <f t="shared" si="10"/>
        <v>-25</v>
      </c>
      <c r="I42" s="21" t="s">
        <v>4</v>
      </c>
      <c r="J42" s="26">
        <v>0</v>
      </c>
      <c r="K42" s="22">
        <f t="shared" si="0"/>
        <v>0</v>
      </c>
      <c r="L42" s="26">
        <v>2</v>
      </c>
      <c r="M42" s="22">
        <f t="shared" si="1"/>
        <v>2</v>
      </c>
      <c r="N42" s="26">
        <v>0</v>
      </c>
      <c r="O42" s="22">
        <f t="shared" si="2"/>
        <v>0</v>
      </c>
      <c r="P42" s="26">
        <v>1</v>
      </c>
      <c r="Q42" s="22">
        <f t="shared" si="3"/>
        <v>1</v>
      </c>
      <c r="R42" s="26" t="s">
        <v>36</v>
      </c>
      <c r="S42" s="62">
        <f t="shared" si="4"/>
        <v>3</v>
      </c>
      <c r="T42" s="26" t="s">
        <v>31</v>
      </c>
      <c r="U42" s="66">
        <f t="shared" si="5"/>
        <v>2</v>
      </c>
      <c r="V42" s="23">
        <v>43418</v>
      </c>
      <c r="W42" s="63">
        <f t="shared" si="6"/>
        <v>3</v>
      </c>
      <c r="X42" s="65">
        <f t="shared" si="7"/>
        <v>0.30000000000000004</v>
      </c>
      <c r="Y42" s="27"/>
      <c r="Z42" s="65">
        <f t="shared" si="8"/>
        <v>0.30000000000000004</v>
      </c>
      <c r="AA42" s="26">
        <v>0</v>
      </c>
      <c r="AB42" s="67">
        <f t="shared" si="9"/>
        <v>80.3</v>
      </c>
    </row>
    <row r="43" spans="1:28" ht="15.75" thickBot="1" x14ac:dyDescent="0.3">
      <c r="A43" s="17">
        <v>4</v>
      </c>
      <c r="B43" s="25" t="s">
        <v>45</v>
      </c>
      <c r="C43" s="23">
        <v>23414</v>
      </c>
      <c r="D43" s="23" t="s">
        <v>46</v>
      </c>
      <c r="E43" s="29" t="s">
        <v>47</v>
      </c>
      <c r="F43" s="61">
        <v>100</v>
      </c>
      <c r="G43" s="48"/>
      <c r="H43" s="70">
        <f t="shared" si="10"/>
        <v>-25</v>
      </c>
      <c r="I43" s="21" t="s">
        <v>4</v>
      </c>
      <c r="J43" s="26">
        <v>0</v>
      </c>
      <c r="K43" s="22">
        <f t="shared" si="0"/>
        <v>0</v>
      </c>
      <c r="L43" s="26">
        <v>0</v>
      </c>
      <c r="M43" s="22">
        <f t="shared" si="1"/>
        <v>0</v>
      </c>
      <c r="N43" s="26">
        <v>0</v>
      </c>
      <c r="O43" s="22">
        <f t="shared" si="2"/>
        <v>0</v>
      </c>
      <c r="P43" s="26">
        <v>3</v>
      </c>
      <c r="Q43" s="22">
        <f t="shared" si="3"/>
        <v>1</v>
      </c>
      <c r="R43" s="26" t="s">
        <v>36</v>
      </c>
      <c r="S43" s="62">
        <f t="shared" si="4"/>
        <v>1</v>
      </c>
      <c r="T43" s="26" t="s">
        <v>31</v>
      </c>
      <c r="U43" s="66">
        <f t="shared" si="5"/>
        <v>2</v>
      </c>
      <c r="V43" s="23">
        <v>42900</v>
      </c>
      <c r="W43" s="63">
        <f t="shared" si="6"/>
        <v>20</v>
      </c>
      <c r="X43" s="65">
        <f t="shared" si="7"/>
        <v>2</v>
      </c>
      <c r="Y43" s="27"/>
      <c r="Z43" s="65">
        <f t="shared" si="8"/>
        <v>2</v>
      </c>
      <c r="AA43" s="26">
        <v>0</v>
      </c>
      <c r="AB43" s="67">
        <f t="shared" si="9"/>
        <v>80</v>
      </c>
    </row>
    <row r="44" spans="1:28" x14ac:dyDescent="0.25">
      <c r="A44" s="17">
        <v>5</v>
      </c>
      <c r="B44" s="25" t="s">
        <v>50</v>
      </c>
      <c r="C44" s="23">
        <v>24116</v>
      </c>
      <c r="D44" s="26" t="s">
        <v>46</v>
      </c>
      <c r="E44" s="26" t="s">
        <v>51</v>
      </c>
      <c r="F44" s="61">
        <v>100</v>
      </c>
      <c r="G44" s="48"/>
      <c r="H44" s="70">
        <f t="shared" si="10"/>
        <v>-25</v>
      </c>
      <c r="I44" s="21" t="s">
        <v>4</v>
      </c>
      <c r="J44" s="26">
        <v>0</v>
      </c>
      <c r="K44" s="22">
        <f t="shared" si="0"/>
        <v>0</v>
      </c>
      <c r="L44" s="26">
        <v>0</v>
      </c>
      <c r="M44" s="22">
        <f t="shared" si="1"/>
        <v>0</v>
      </c>
      <c r="N44" s="26">
        <v>0</v>
      </c>
      <c r="O44" s="22">
        <f t="shared" si="2"/>
        <v>0</v>
      </c>
      <c r="P44" s="26">
        <v>2</v>
      </c>
      <c r="Q44" s="22">
        <f t="shared" si="3"/>
        <v>1</v>
      </c>
      <c r="R44" s="26" t="s">
        <v>36</v>
      </c>
      <c r="S44" s="62">
        <f t="shared" si="4"/>
        <v>1</v>
      </c>
      <c r="T44" s="26" t="s">
        <v>31</v>
      </c>
      <c r="U44" s="66">
        <f t="shared" si="5"/>
        <v>2</v>
      </c>
      <c r="V44" s="23">
        <v>43529</v>
      </c>
      <c r="W44" s="63">
        <f t="shared" si="6"/>
        <v>-1</v>
      </c>
      <c r="X44" s="65">
        <f t="shared" si="7"/>
        <v>-0.1</v>
      </c>
      <c r="Y44" s="27"/>
      <c r="Z44" s="65">
        <f t="shared" si="8"/>
        <v>-0.1</v>
      </c>
      <c r="AA44" s="26">
        <v>0</v>
      </c>
      <c r="AB44" s="67">
        <f t="shared" si="9"/>
        <v>77.900000000000006</v>
      </c>
    </row>
  </sheetData>
  <sheetProtection selectLockedCells="1" selectUnlockedCells="1"/>
  <sortState ref="A11:AB44">
    <sortCondition descending="1" ref="AB11"/>
  </sortState>
  <mergeCells count="5">
    <mergeCell ref="C3:O3"/>
    <mergeCell ref="J9:S9"/>
    <mergeCell ref="V9:Z9"/>
    <mergeCell ref="B6:N6"/>
    <mergeCell ref="P6:V6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Foglio3</vt:lpstr>
      <vt:lpstr>Foglio2</vt:lpstr>
      <vt:lpstr>Foglio4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SALVATORE D'ORSO</cp:lastModifiedBy>
  <cp:lastPrinted>2019-03-15T08:15:58Z</cp:lastPrinted>
  <dcterms:created xsi:type="dcterms:W3CDTF">2008-06-25T07:26:26Z</dcterms:created>
  <dcterms:modified xsi:type="dcterms:W3CDTF">2019-03-19T08:59:21Z</dcterms:modified>
</cp:coreProperties>
</file>