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alfonso_bonavita_regione_campania_it/Documents/UOD 50.02.03/387/decreto calcolo gittata/"/>
    </mc:Choice>
  </mc:AlternateContent>
  <xr:revisionPtr revIDLastSave="2" documentId="8_{A7CA77DA-06E6-42D4-9C54-D5DC1E76F622}" xr6:coauthVersionLast="45" xr6:coauthVersionMax="45" xr10:uidLastSave="{B61FFB2C-444F-4130-AAA6-EC2CE4C8764D}"/>
  <bookViews>
    <workbookView xWindow="-120" yWindow="-120" windowWidth="29040" windowHeight="15840" xr2:uid="{00000000-000D-0000-FFFF-FFFF00000000}"/>
  </bookViews>
  <sheets>
    <sheet name="Gittata angolo pala senza X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6" i="3" l="1"/>
  <c r="Y97" i="3" s="1"/>
  <c r="Y98" i="3" s="1"/>
  <c r="Y99" i="3" s="1"/>
  <c r="Y100" i="3" s="1"/>
  <c r="Y101" i="3" s="1"/>
  <c r="Y102" i="3" s="1"/>
  <c r="Y103" i="3" s="1"/>
  <c r="Y104" i="3" s="1"/>
  <c r="Y105" i="3" s="1"/>
  <c r="Y106" i="3" s="1"/>
  <c r="Y107" i="3" s="1"/>
  <c r="Y108" i="3" s="1"/>
  <c r="Y109" i="3" s="1"/>
  <c r="Y114" i="3" s="1"/>
  <c r="Y115" i="3" s="1"/>
  <c r="Y116" i="3" s="1"/>
  <c r="Y117" i="3" s="1"/>
  <c r="Y118" i="3" s="1"/>
  <c r="Y119" i="3" s="1"/>
  <c r="Y120" i="3" s="1"/>
  <c r="Y121" i="3" s="1"/>
  <c r="Y122" i="3" s="1"/>
  <c r="Y125" i="3" s="1"/>
  <c r="Y126" i="3" s="1"/>
  <c r="Y127" i="3" s="1"/>
  <c r="Y128" i="3" s="1"/>
  <c r="Y129" i="3" s="1"/>
  <c r="Y130" i="3" s="1"/>
  <c r="Y131" i="3" s="1"/>
  <c r="Y132" i="3" s="1"/>
  <c r="Y133" i="3" s="1"/>
  <c r="Y134" i="3" s="1"/>
  <c r="Y135" i="3" s="1"/>
  <c r="Y136" i="3" s="1"/>
  <c r="Y137" i="3" s="1"/>
  <c r="Y138" i="3" s="1"/>
  <c r="Y139" i="3" s="1"/>
  <c r="Y140" i="3" s="1"/>
  <c r="Y141" i="3" s="1"/>
  <c r="Y142" i="3" s="1"/>
  <c r="Y143" i="3" s="1"/>
  <c r="Y144" i="3" s="1"/>
  <c r="Y145" i="3" s="1"/>
  <c r="Y146" i="3" s="1"/>
  <c r="Y147" i="3" s="1"/>
  <c r="Y148" i="3" s="1"/>
  <c r="Y149" i="3" s="1"/>
  <c r="Y150" i="3" s="1"/>
  <c r="Y151" i="3" s="1"/>
  <c r="Y65" i="3"/>
  <c r="Y66" i="3" s="1"/>
  <c r="Y67" i="3" s="1"/>
  <c r="Y68" i="3" s="1"/>
  <c r="Y69" i="3" s="1"/>
  <c r="Y70" i="3" s="1"/>
  <c r="Y71" i="3" s="1"/>
  <c r="Y72" i="3" s="1"/>
  <c r="Y73" i="3" s="1"/>
  <c r="Y74" i="3" s="1"/>
  <c r="Y75" i="3" s="1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Y92" i="3" s="1"/>
  <c r="Y34" i="3"/>
  <c r="Y35" i="3" s="1"/>
  <c r="Y36" i="3" s="1"/>
  <c r="Y37" i="3" s="1"/>
  <c r="Y38" i="3" s="1"/>
  <c r="Y39" i="3" s="1"/>
  <c r="Y40" i="3" s="1"/>
  <c r="Y41" i="3" s="1"/>
  <c r="Y42" i="3" s="1"/>
  <c r="Y43" i="3" s="1"/>
  <c r="Y44" i="3" s="1"/>
  <c r="Y45" i="3" s="1"/>
  <c r="Y46" i="3" s="1"/>
  <c r="Y47" i="3" s="1"/>
  <c r="Y48" i="3" s="1"/>
  <c r="Y49" i="3" s="1"/>
  <c r="Y50" i="3" s="1"/>
  <c r="Y51" i="3" s="1"/>
  <c r="Y52" i="3" s="1"/>
  <c r="Y53" i="3" s="1"/>
  <c r="Y54" i="3" s="1"/>
  <c r="Y55" i="3" s="1"/>
  <c r="Y56" i="3" s="1"/>
  <c r="Y57" i="3" s="1"/>
  <c r="Y58" i="3" s="1"/>
  <c r="Y59" i="3" s="1"/>
  <c r="Y60" i="3" s="1"/>
  <c r="Y61" i="3" s="1"/>
  <c r="Y14" i="3"/>
  <c r="Y15" i="3" s="1"/>
  <c r="Y16" i="3" s="1"/>
  <c r="Y17" i="3" s="1"/>
  <c r="Y18" i="3" s="1"/>
  <c r="Y19" i="3" s="1"/>
  <c r="Y20" i="3" s="1"/>
  <c r="Y21" i="3" s="1"/>
  <c r="Y22" i="3" s="1"/>
  <c r="Y23" i="3" s="1"/>
  <c r="Y24" i="3" s="1"/>
  <c r="Y25" i="3" s="1"/>
  <c r="Y26" i="3" s="1"/>
  <c r="Y27" i="3" s="1"/>
  <c r="Y28" i="3" s="1"/>
  <c r="Y29" i="3" s="1"/>
  <c r="Y30" i="3" s="1"/>
  <c r="W13" i="3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W30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4" i="3" s="1"/>
  <c r="R13" i="3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75" i="3" s="1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5" i="3" s="1"/>
  <c r="R96" i="3" s="1"/>
  <c r="R97" i="3" s="1"/>
  <c r="R98" i="3" s="1"/>
  <c r="R99" i="3" s="1"/>
  <c r="R100" i="3" s="1"/>
  <c r="R101" i="3" s="1"/>
  <c r="R102" i="3" s="1"/>
  <c r="R103" i="3" s="1"/>
  <c r="R104" i="3" s="1"/>
  <c r="R105" i="3" s="1"/>
  <c r="R106" i="3" s="1"/>
  <c r="R107" i="3" s="1"/>
  <c r="R108" i="3" s="1"/>
  <c r="R109" i="3" s="1"/>
  <c r="R114" i="3" s="1"/>
  <c r="R115" i="3" s="1"/>
  <c r="Q13" i="3"/>
  <c r="Q14" i="3" s="1"/>
  <c r="P13" i="3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4" i="3" s="1"/>
  <c r="P65" i="3" s="1"/>
  <c r="P66" i="3" s="1"/>
  <c r="P67" i="3" s="1"/>
  <c r="P68" i="3" s="1"/>
  <c r="P69" i="3" s="1"/>
  <c r="P70" i="3" s="1"/>
  <c r="P71" i="3" s="1"/>
  <c r="P72" i="3" s="1"/>
  <c r="P73" i="3" s="1"/>
  <c r="P74" i="3" s="1"/>
  <c r="P75" i="3" s="1"/>
  <c r="P76" i="3" s="1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5" i="3" s="1"/>
  <c r="P96" i="3" s="1"/>
  <c r="P97" i="3" s="1"/>
  <c r="P98" i="3" s="1"/>
  <c r="P99" i="3" s="1"/>
  <c r="P100" i="3" s="1"/>
  <c r="P101" i="3" s="1"/>
  <c r="P102" i="3" s="1"/>
  <c r="P103" i="3" s="1"/>
  <c r="P104" i="3" s="1"/>
  <c r="P105" i="3" s="1"/>
  <c r="P106" i="3" s="1"/>
  <c r="P107" i="3" s="1"/>
  <c r="P108" i="3" s="1"/>
  <c r="P109" i="3" s="1"/>
  <c r="P114" i="3" s="1"/>
  <c r="P115" i="3" s="1"/>
  <c r="P116" i="3" s="1"/>
  <c r="P117" i="3" s="1"/>
  <c r="P118" i="3" s="1"/>
  <c r="P119" i="3" s="1"/>
  <c r="P120" i="3" s="1"/>
  <c r="P121" i="3" s="1"/>
  <c r="P122" i="3" s="1"/>
  <c r="P125" i="3" s="1"/>
  <c r="P126" i="3" s="1"/>
  <c r="P127" i="3" s="1"/>
  <c r="P128" i="3" s="1"/>
  <c r="P129" i="3" s="1"/>
  <c r="P130" i="3" s="1"/>
  <c r="P131" i="3" s="1"/>
  <c r="P132" i="3" s="1"/>
  <c r="P133" i="3" s="1"/>
  <c r="P134" i="3" s="1"/>
  <c r="P135" i="3" s="1"/>
  <c r="P136" i="3" s="1"/>
  <c r="P137" i="3" s="1"/>
  <c r="P138" i="3" s="1"/>
  <c r="P139" i="3" s="1"/>
  <c r="P140" i="3" s="1"/>
  <c r="P141" i="3" s="1"/>
  <c r="P142" i="3" s="1"/>
  <c r="P143" i="3" s="1"/>
  <c r="P144" i="3" s="1"/>
  <c r="P145" i="3" s="1"/>
  <c r="P146" i="3" s="1"/>
  <c r="P147" i="3" s="1"/>
  <c r="P148" i="3" s="1"/>
  <c r="P149" i="3" s="1"/>
  <c r="P150" i="3" s="1"/>
  <c r="P151" i="3" s="1"/>
  <c r="W115" i="3" l="1"/>
  <c r="Y156" i="3"/>
  <c r="Y157" i="3" s="1"/>
  <c r="Y158" i="3" s="1"/>
  <c r="Y159" i="3" s="1"/>
  <c r="Y160" i="3" s="1"/>
  <c r="Y161" i="3" s="1"/>
  <c r="Y162" i="3" s="1"/>
  <c r="Y163" i="3" s="1"/>
  <c r="Y164" i="3" s="1"/>
  <c r="Y165" i="3" s="1"/>
  <c r="Y166" i="3" s="1"/>
  <c r="Y167" i="3" s="1"/>
  <c r="Y168" i="3" s="1"/>
  <c r="Y169" i="3" s="1"/>
  <c r="Y170" i="3" s="1"/>
  <c r="Y171" i="3" s="1"/>
  <c r="Y172" i="3" s="1"/>
  <c r="Y173" i="3" s="1"/>
  <c r="Y174" i="3" s="1"/>
  <c r="Y175" i="3" s="1"/>
  <c r="Y176" i="3" s="1"/>
  <c r="Y177" i="3" s="1"/>
  <c r="Y178" i="3" s="1"/>
  <c r="Y179" i="3" s="1"/>
  <c r="Y180" i="3" s="1"/>
  <c r="Y181" i="3" s="1"/>
  <c r="Y182" i="3" s="1"/>
  <c r="Y152" i="3"/>
  <c r="Y153" i="3" s="1"/>
  <c r="P152" i="3"/>
  <c r="P153" i="3" s="1"/>
  <c r="P156" i="3"/>
  <c r="P157" i="3" s="1"/>
  <c r="P158" i="3" s="1"/>
  <c r="P159" i="3" s="1"/>
  <c r="P160" i="3" s="1"/>
  <c r="P161" i="3" s="1"/>
  <c r="P162" i="3" s="1"/>
  <c r="P163" i="3" s="1"/>
  <c r="P164" i="3" s="1"/>
  <c r="P165" i="3" s="1"/>
  <c r="P166" i="3" s="1"/>
  <c r="P167" i="3" s="1"/>
  <c r="P168" i="3" s="1"/>
  <c r="P169" i="3" s="1"/>
  <c r="P170" i="3" s="1"/>
  <c r="P171" i="3" s="1"/>
  <c r="P172" i="3" s="1"/>
  <c r="P173" i="3" s="1"/>
  <c r="P174" i="3" s="1"/>
  <c r="P175" i="3" s="1"/>
  <c r="P176" i="3" s="1"/>
  <c r="P177" i="3" s="1"/>
  <c r="P178" i="3" s="1"/>
  <c r="P179" i="3" s="1"/>
  <c r="P180" i="3" s="1"/>
  <c r="P181" i="3" s="1"/>
  <c r="P182" i="3" s="1"/>
  <c r="R116" i="3"/>
  <c r="Q15" i="3"/>
  <c r="AB14" i="3"/>
  <c r="X13" i="3"/>
  <c r="X14" i="3" s="1"/>
  <c r="AB13" i="3"/>
  <c r="P183" i="3" l="1"/>
  <c r="P184" i="3" s="1"/>
  <c r="P187" i="3"/>
  <c r="Y183" i="3"/>
  <c r="Y184" i="3" s="1"/>
  <c r="Y187" i="3"/>
  <c r="Y188" i="3" s="1"/>
  <c r="Y189" i="3" s="1"/>
  <c r="Y190" i="3" s="1"/>
  <c r="Y191" i="3" s="1"/>
  <c r="Y192" i="3" s="1"/>
  <c r="Y193" i="3" s="1"/>
  <c r="Y194" i="3" s="1"/>
  <c r="Y195" i="3" s="1"/>
  <c r="Y196" i="3" s="1"/>
  <c r="Y197" i="3" s="1"/>
  <c r="Y198" i="3" s="1"/>
  <c r="Y199" i="3" s="1"/>
  <c r="Y200" i="3" s="1"/>
  <c r="Y201" i="3" s="1"/>
  <c r="Y202" i="3" s="1"/>
  <c r="Y203" i="3" s="1"/>
  <c r="Y204" i="3" s="1"/>
  <c r="Y205" i="3" s="1"/>
  <c r="Y206" i="3" s="1"/>
  <c r="Y207" i="3" s="1"/>
  <c r="Y208" i="3" s="1"/>
  <c r="Y209" i="3" s="1"/>
  <c r="Y210" i="3" s="1"/>
  <c r="R117" i="3"/>
  <c r="W116" i="3"/>
  <c r="AB15" i="3"/>
  <c r="Q16" i="3"/>
  <c r="X15" i="3"/>
  <c r="S14" i="3"/>
  <c r="AA14" i="3"/>
  <c r="V14" i="3"/>
  <c r="AA13" i="3"/>
  <c r="V13" i="3"/>
  <c r="S13" i="3"/>
  <c r="P188" i="3" l="1"/>
  <c r="W117" i="3"/>
  <c r="R118" i="3"/>
  <c r="AB16" i="3"/>
  <c r="Q17" i="3"/>
  <c r="T14" i="3"/>
  <c r="U14" i="3"/>
  <c r="S15" i="3"/>
  <c r="AA15" i="3"/>
  <c r="X16" i="3"/>
  <c r="V15" i="3"/>
  <c r="U13" i="3"/>
  <c r="T13" i="3"/>
  <c r="Z13" i="3" s="1"/>
  <c r="AC13" i="3" s="1"/>
  <c r="R119" i="3" l="1"/>
  <c r="W118" i="3"/>
  <c r="P189" i="3"/>
  <c r="P190" i="3" s="1"/>
  <c r="P191" i="3" s="1"/>
  <c r="P192" i="3" s="1"/>
  <c r="P193" i="3" s="1"/>
  <c r="P194" i="3" s="1"/>
  <c r="P195" i="3" s="1"/>
  <c r="P196" i="3" s="1"/>
  <c r="P197" i="3" s="1"/>
  <c r="P198" i="3" s="1"/>
  <c r="P199" i="3" s="1"/>
  <c r="P200" i="3" s="1"/>
  <c r="P201" i="3" s="1"/>
  <c r="P202" i="3" s="1"/>
  <c r="P203" i="3" s="1"/>
  <c r="P204" i="3" s="1"/>
  <c r="P205" i="3" s="1"/>
  <c r="P206" i="3" s="1"/>
  <c r="P207" i="3" s="1"/>
  <c r="P208" i="3" s="1"/>
  <c r="P209" i="3" s="1"/>
  <c r="P210" i="3" s="1"/>
  <c r="AB17" i="3"/>
  <c r="Q18" i="3"/>
  <c r="S16" i="3"/>
  <c r="AA16" i="3"/>
  <c r="X17" i="3"/>
  <c r="V16" i="3"/>
  <c r="T15" i="3"/>
  <c r="U15" i="3"/>
  <c r="Z14" i="3"/>
  <c r="AC14" i="3" s="1"/>
  <c r="W119" i="3" l="1"/>
  <c r="R120" i="3"/>
  <c r="AB18" i="3"/>
  <c r="Q19" i="3"/>
  <c r="Z15" i="3"/>
  <c r="AC15" i="3" s="1"/>
  <c r="S17" i="3"/>
  <c r="AA17" i="3"/>
  <c r="X18" i="3"/>
  <c r="V17" i="3"/>
  <c r="T16" i="3"/>
  <c r="U16" i="3"/>
  <c r="W120" i="3" l="1"/>
  <c r="R121" i="3"/>
  <c r="AB19" i="3"/>
  <c r="Q20" i="3"/>
  <c r="Z16" i="3"/>
  <c r="AC16" i="3" s="1"/>
  <c r="S18" i="3"/>
  <c r="AA18" i="3"/>
  <c r="X19" i="3"/>
  <c r="V18" i="3"/>
  <c r="T17" i="3"/>
  <c r="U17" i="3"/>
  <c r="R122" i="3" l="1"/>
  <c r="W121" i="3"/>
  <c r="AB20" i="3"/>
  <c r="Q21" i="3"/>
  <c r="Z17" i="3"/>
  <c r="AC17" i="3" s="1"/>
  <c r="S19" i="3"/>
  <c r="AA19" i="3"/>
  <c r="X20" i="3"/>
  <c r="V19" i="3"/>
  <c r="T18" i="3"/>
  <c r="U18" i="3"/>
  <c r="W122" i="3" l="1"/>
  <c r="R125" i="3"/>
  <c r="AB21" i="3"/>
  <c r="Q22" i="3"/>
  <c r="Z18" i="3"/>
  <c r="AC18" i="3" s="1"/>
  <c r="S20" i="3"/>
  <c r="AA20" i="3"/>
  <c r="X21" i="3"/>
  <c r="V20" i="3"/>
  <c r="T19" i="3"/>
  <c r="U19" i="3"/>
  <c r="R126" i="3" l="1"/>
  <c r="W125" i="3"/>
  <c r="AB22" i="3"/>
  <c r="Q23" i="3"/>
  <c r="Z19" i="3"/>
  <c r="AC19" i="3" s="1"/>
  <c r="S21" i="3"/>
  <c r="AA21" i="3"/>
  <c r="X22" i="3"/>
  <c r="V21" i="3"/>
  <c r="T20" i="3"/>
  <c r="U20" i="3"/>
  <c r="W126" i="3" l="1"/>
  <c r="R127" i="3"/>
  <c r="AB23" i="3"/>
  <c r="Q24" i="3"/>
  <c r="Z20" i="3"/>
  <c r="AC20" i="3" s="1"/>
  <c r="S22" i="3"/>
  <c r="AA22" i="3"/>
  <c r="X23" i="3"/>
  <c r="V22" i="3"/>
  <c r="T21" i="3"/>
  <c r="U21" i="3"/>
  <c r="R128" i="3" l="1"/>
  <c r="W127" i="3"/>
  <c r="AB24" i="3"/>
  <c r="Q25" i="3"/>
  <c r="Z21" i="3"/>
  <c r="AC21" i="3" s="1"/>
  <c r="S23" i="3"/>
  <c r="AA23" i="3"/>
  <c r="X24" i="3"/>
  <c r="V23" i="3"/>
  <c r="T22" i="3"/>
  <c r="U22" i="3"/>
  <c r="W128" i="3" l="1"/>
  <c r="R129" i="3"/>
  <c r="AB25" i="3"/>
  <c r="Q26" i="3"/>
  <c r="Z22" i="3"/>
  <c r="AC22" i="3" s="1"/>
  <c r="S24" i="3"/>
  <c r="AA24" i="3"/>
  <c r="X25" i="3"/>
  <c r="V24" i="3"/>
  <c r="T23" i="3"/>
  <c r="U23" i="3"/>
  <c r="R130" i="3" l="1"/>
  <c r="W129" i="3"/>
  <c r="AB26" i="3"/>
  <c r="Q27" i="3"/>
  <c r="Z23" i="3"/>
  <c r="AC23" i="3" s="1"/>
  <c r="S25" i="3"/>
  <c r="AA25" i="3"/>
  <c r="X26" i="3"/>
  <c r="V25" i="3"/>
  <c r="T24" i="3"/>
  <c r="U24" i="3"/>
  <c r="R131" i="3" l="1"/>
  <c r="W130" i="3"/>
  <c r="AB27" i="3"/>
  <c r="Q28" i="3"/>
  <c r="Z24" i="3"/>
  <c r="AC24" i="3" s="1"/>
  <c r="S26" i="3"/>
  <c r="AA26" i="3"/>
  <c r="X27" i="3"/>
  <c r="V26" i="3"/>
  <c r="T25" i="3"/>
  <c r="U25" i="3"/>
  <c r="W131" i="3" l="1"/>
  <c r="R132" i="3"/>
  <c r="AB28" i="3"/>
  <c r="Q29" i="3"/>
  <c r="Z25" i="3"/>
  <c r="AC25" i="3" s="1"/>
  <c r="S27" i="3"/>
  <c r="AA27" i="3"/>
  <c r="X28" i="3"/>
  <c r="V27" i="3"/>
  <c r="T26" i="3"/>
  <c r="U26" i="3"/>
  <c r="R133" i="3" l="1"/>
  <c r="W132" i="3"/>
  <c r="AB29" i="3"/>
  <c r="Q30" i="3"/>
  <c r="Z26" i="3"/>
  <c r="AC26" i="3" s="1"/>
  <c r="S28" i="3"/>
  <c r="AA28" i="3"/>
  <c r="X29" i="3"/>
  <c r="V28" i="3"/>
  <c r="T27" i="3"/>
  <c r="U27" i="3"/>
  <c r="W133" i="3" l="1"/>
  <c r="R134" i="3"/>
  <c r="Q33" i="3"/>
  <c r="AB30" i="3"/>
  <c r="Z27" i="3"/>
  <c r="AC27" i="3" s="1"/>
  <c r="S29" i="3"/>
  <c r="AA29" i="3"/>
  <c r="X30" i="3"/>
  <c r="V29" i="3"/>
  <c r="T28" i="3"/>
  <c r="U28" i="3"/>
  <c r="R135" i="3" l="1"/>
  <c r="W134" i="3"/>
  <c r="Q34" i="3"/>
  <c r="AB33" i="3"/>
  <c r="Z28" i="3"/>
  <c r="AC28" i="3" s="1"/>
  <c r="S30" i="3"/>
  <c r="X33" i="3"/>
  <c r="AA30" i="3"/>
  <c r="V30" i="3"/>
  <c r="T29" i="3"/>
  <c r="U29" i="3"/>
  <c r="W135" i="3" l="1"/>
  <c r="Z29" i="3"/>
  <c r="AC29" i="3" s="1"/>
  <c r="R136" i="3"/>
  <c r="AB34" i="3"/>
  <c r="Q35" i="3"/>
  <c r="X34" i="3"/>
  <c r="AA33" i="3"/>
  <c r="V33" i="3"/>
  <c r="S33" i="3"/>
  <c r="T30" i="3"/>
  <c r="U30" i="3"/>
  <c r="R137" i="3" l="1"/>
  <c r="W136" i="3"/>
  <c r="AB35" i="3"/>
  <c r="Q36" i="3"/>
  <c r="Z30" i="3"/>
  <c r="AC30" i="3" s="1"/>
  <c r="U33" i="3"/>
  <c r="T33" i="3"/>
  <c r="Z33" i="3" s="1"/>
  <c r="AC33" i="3" s="1"/>
  <c r="X35" i="3"/>
  <c r="AA34" i="3"/>
  <c r="S34" i="3"/>
  <c r="V34" i="3"/>
  <c r="W137" i="3" l="1"/>
  <c r="R138" i="3"/>
  <c r="AB36" i="3"/>
  <c r="Q37" i="3"/>
  <c r="U34" i="3"/>
  <c r="T34" i="3"/>
  <c r="Z34" i="3" s="1"/>
  <c r="AC34" i="3" s="1"/>
  <c r="S35" i="3"/>
  <c r="AA35" i="3"/>
  <c r="X36" i="3"/>
  <c r="V35" i="3"/>
  <c r="R139" i="3" l="1"/>
  <c r="W138" i="3"/>
  <c r="AB37" i="3"/>
  <c r="Q38" i="3"/>
  <c r="S36" i="3"/>
  <c r="AA36" i="3"/>
  <c r="X37" i="3"/>
  <c r="V36" i="3"/>
  <c r="T35" i="3"/>
  <c r="U35" i="3"/>
  <c r="W139" i="3" l="1"/>
  <c r="R140" i="3"/>
  <c r="AB38" i="3"/>
  <c r="Q39" i="3"/>
  <c r="Z35" i="3"/>
  <c r="AC35" i="3" s="1"/>
  <c r="S37" i="3"/>
  <c r="AA37" i="3"/>
  <c r="X38" i="3"/>
  <c r="V37" i="3"/>
  <c r="T36" i="3"/>
  <c r="U36" i="3"/>
  <c r="R141" i="3" l="1"/>
  <c r="W140" i="3"/>
  <c r="AB39" i="3"/>
  <c r="Q40" i="3"/>
  <c r="Z36" i="3"/>
  <c r="AC36" i="3" s="1"/>
  <c r="S38" i="3"/>
  <c r="AA38" i="3"/>
  <c r="X39" i="3"/>
  <c r="V38" i="3"/>
  <c r="T37" i="3"/>
  <c r="U37" i="3"/>
  <c r="R142" i="3" l="1"/>
  <c r="W141" i="3"/>
  <c r="AB40" i="3"/>
  <c r="Q41" i="3"/>
  <c r="Z37" i="3"/>
  <c r="AC37" i="3" s="1"/>
  <c r="S39" i="3"/>
  <c r="AA39" i="3"/>
  <c r="X40" i="3"/>
  <c r="V39" i="3"/>
  <c r="T38" i="3"/>
  <c r="U38" i="3"/>
  <c r="W142" i="3" l="1"/>
  <c r="R143" i="3"/>
  <c r="AB41" i="3"/>
  <c r="Q42" i="3"/>
  <c r="Z38" i="3"/>
  <c r="AC38" i="3" s="1"/>
  <c r="S40" i="3"/>
  <c r="AA40" i="3"/>
  <c r="X41" i="3"/>
  <c r="V40" i="3"/>
  <c r="T39" i="3"/>
  <c r="U39" i="3"/>
  <c r="R144" i="3" l="1"/>
  <c r="W143" i="3"/>
  <c r="AB42" i="3"/>
  <c r="Q43" i="3"/>
  <c r="Z39" i="3"/>
  <c r="AC39" i="3" s="1"/>
  <c r="S41" i="3"/>
  <c r="AA41" i="3"/>
  <c r="X42" i="3"/>
  <c r="V41" i="3"/>
  <c r="T40" i="3"/>
  <c r="U40" i="3"/>
  <c r="R145" i="3" l="1"/>
  <c r="W144" i="3"/>
  <c r="AB43" i="3"/>
  <c r="Q44" i="3"/>
  <c r="Z40" i="3"/>
  <c r="AC40" i="3" s="1"/>
  <c r="S42" i="3"/>
  <c r="AA42" i="3"/>
  <c r="X43" i="3"/>
  <c r="V42" i="3"/>
  <c r="T41" i="3"/>
  <c r="U41" i="3"/>
  <c r="W145" i="3" l="1"/>
  <c r="R146" i="3"/>
  <c r="AB44" i="3"/>
  <c r="Q45" i="3"/>
  <c r="Z41" i="3"/>
  <c r="AC41" i="3" s="1"/>
  <c r="S43" i="3"/>
  <c r="AA43" i="3"/>
  <c r="X44" i="3"/>
  <c r="V43" i="3"/>
  <c r="T42" i="3"/>
  <c r="U42" i="3"/>
  <c r="R147" i="3" l="1"/>
  <c r="W146" i="3"/>
  <c r="AB45" i="3"/>
  <c r="Q46" i="3"/>
  <c r="Z42" i="3"/>
  <c r="AC42" i="3" s="1"/>
  <c r="S44" i="3"/>
  <c r="AA44" i="3"/>
  <c r="X45" i="3"/>
  <c r="V44" i="3"/>
  <c r="T43" i="3"/>
  <c r="U43" i="3"/>
  <c r="W147" i="3" l="1"/>
  <c r="R148" i="3"/>
  <c r="AB46" i="3"/>
  <c r="Q47" i="3"/>
  <c r="Z43" i="3"/>
  <c r="AC43" i="3" s="1"/>
  <c r="S45" i="3"/>
  <c r="AA45" i="3"/>
  <c r="X46" i="3"/>
  <c r="V45" i="3"/>
  <c r="T44" i="3"/>
  <c r="U44" i="3"/>
  <c r="R149" i="3" l="1"/>
  <c r="W148" i="3"/>
  <c r="AB47" i="3"/>
  <c r="Q48" i="3"/>
  <c r="Z44" i="3"/>
  <c r="AC44" i="3" s="1"/>
  <c r="S46" i="3"/>
  <c r="AA46" i="3"/>
  <c r="X47" i="3"/>
  <c r="V46" i="3"/>
  <c r="T45" i="3"/>
  <c r="U45" i="3"/>
  <c r="W149" i="3" l="1"/>
  <c r="R150" i="3"/>
  <c r="AB48" i="3"/>
  <c r="Q49" i="3"/>
  <c r="Z45" i="3"/>
  <c r="AC45" i="3" s="1"/>
  <c r="S47" i="3"/>
  <c r="AA47" i="3"/>
  <c r="X48" i="3"/>
  <c r="V47" i="3"/>
  <c r="T46" i="3"/>
  <c r="U46" i="3"/>
  <c r="R151" i="3" l="1"/>
  <c r="W150" i="3"/>
  <c r="AB49" i="3"/>
  <c r="Q50" i="3"/>
  <c r="Z46" i="3"/>
  <c r="AC46" i="3" s="1"/>
  <c r="S48" i="3"/>
  <c r="AA48" i="3"/>
  <c r="X49" i="3"/>
  <c r="V48" i="3"/>
  <c r="T47" i="3"/>
  <c r="U47" i="3"/>
  <c r="W151" i="3" l="1"/>
  <c r="R152" i="3"/>
  <c r="R156" i="3"/>
  <c r="AB50" i="3"/>
  <c r="Q51" i="3"/>
  <c r="Z47" i="3"/>
  <c r="AC47" i="3" s="1"/>
  <c r="S49" i="3"/>
  <c r="AA49" i="3"/>
  <c r="X50" i="3"/>
  <c r="V49" i="3"/>
  <c r="T48" i="3"/>
  <c r="U48" i="3"/>
  <c r="R157" i="3" l="1"/>
  <c r="R153" i="3"/>
  <c r="W152" i="3"/>
  <c r="W156" i="3"/>
  <c r="AB51" i="3"/>
  <c r="Q52" i="3"/>
  <c r="Z48" i="3"/>
  <c r="AC48" i="3" s="1"/>
  <c r="S50" i="3"/>
  <c r="AA50" i="3"/>
  <c r="X51" i="3"/>
  <c r="V50" i="3"/>
  <c r="T49" i="3"/>
  <c r="U49" i="3"/>
  <c r="W157" i="3" l="1"/>
  <c r="Z49" i="3"/>
  <c r="AC49" i="3" s="1"/>
  <c r="W153" i="3"/>
  <c r="R158" i="3"/>
  <c r="AB52" i="3"/>
  <c r="Q53" i="3"/>
  <c r="S51" i="3"/>
  <c r="AA51" i="3"/>
  <c r="X52" i="3"/>
  <c r="V51" i="3"/>
  <c r="T50" i="3"/>
  <c r="U50" i="3"/>
  <c r="R159" i="3" l="1"/>
  <c r="W158" i="3"/>
  <c r="AB53" i="3"/>
  <c r="Q54" i="3"/>
  <c r="Z50" i="3"/>
  <c r="AC50" i="3" s="1"/>
  <c r="S52" i="3"/>
  <c r="AA52" i="3"/>
  <c r="X53" i="3"/>
  <c r="V52" i="3"/>
  <c r="T51" i="3"/>
  <c r="U51" i="3"/>
  <c r="W159" i="3" l="1"/>
  <c r="R160" i="3"/>
  <c r="AB54" i="3"/>
  <c r="Q55" i="3"/>
  <c r="Z51" i="3"/>
  <c r="AC51" i="3" s="1"/>
  <c r="S53" i="3"/>
  <c r="AA53" i="3"/>
  <c r="X54" i="3"/>
  <c r="V53" i="3"/>
  <c r="T52" i="3"/>
  <c r="U52" i="3"/>
  <c r="R161" i="3" l="1"/>
  <c r="W160" i="3"/>
  <c r="AB55" i="3"/>
  <c r="Q56" i="3"/>
  <c r="Z52" i="3"/>
  <c r="AC52" i="3" s="1"/>
  <c r="S54" i="3"/>
  <c r="AA54" i="3"/>
  <c r="X55" i="3"/>
  <c r="V54" i="3"/>
  <c r="T53" i="3"/>
  <c r="U53" i="3"/>
  <c r="W161" i="3" l="1"/>
  <c r="R162" i="3"/>
  <c r="AB56" i="3"/>
  <c r="Q57" i="3"/>
  <c r="Z53" i="3"/>
  <c r="AC53" i="3" s="1"/>
  <c r="S55" i="3"/>
  <c r="AA55" i="3"/>
  <c r="X56" i="3"/>
  <c r="V55" i="3"/>
  <c r="T54" i="3"/>
  <c r="U54" i="3"/>
  <c r="R163" i="3" l="1"/>
  <c r="W162" i="3"/>
  <c r="AB57" i="3"/>
  <c r="Q58" i="3"/>
  <c r="Z54" i="3"/>
  <c r="AC54" i="3" s="1"/>
  <c r="S56" i="3"/>
  <c r="AA56" i="3"/>
  <c r="X57" i="3"/>
  <c r="V56" i="3"/>
  <c r="T55" i="3"/>
  <c r="U55" i="3"/>
  <c r="W163" i="3" l="1"/>
  <c r="R164" i="3"/>
  <c r="AB58" i="3"/>
  <c r="Q59" i="3"/>
  <c r="Z55" i="3"/>
  <c r="AC55" i="3" s="1"/>
  <c r="S57" i="3"/>
  <c r="AA57" i="3"/>
  <c r="X58" i="3"/>
  <c r="V57" i="3"/>
  <c r="T56" i="3"/>
  <c r="U56" i="3"/>
  <c r="R165" i="3" l="1"/>
  <c r="W164" i="3"/>
  <c r="AB59" i="3"/>
  <c r="Q60" i="3"/>
  <c r="Z56" i="3"/>
  <c r="AC56" i="3" s="1"/>
  <c r="S58" i="3"/>
  <c r="AA58" i="3"/>
  <c r="X59" i="3"/>
  <c r="V58" i="3"/>
  <c r="T57" i="3"/>
  <c r="U57" i="3"/>
  <c r="W165" i="3" l="1"/>
  <c r="R166" i="3"/>
  <c r="AB60" i="3"/>
  <c r="Q61" i="3"/>
  <c r="Z57" i="3"/>
  <c r="AC57" i="3" s="1"/>
  <c r="S59" i="3"/>
  <c r="AA59" i="3"/>
  <c r="X60" i="3"/>
  <c r="V59" i="3"/>
  <c r="T58" i="3"/>
  <c r="U58" i="3"/>
  <c r="W166" i="3" l="1"/>
  <c r="R167" i="3"/>
  <c r="Q64" i="3"/>
  <c r="AB61" i="3"/>
  <c r="Z58" i="3"/>
  <c r="AC58" i="3" s="1"/>
  <c r="S60" i="3"/>
  <c r="AA60" i="3"/>
  <c r="X61" i="3"/>
  <c r="V60" i="3"/>
  <c r="T59" i="3"/>
  <c r="U59" i="3"/>
  <c r="W167" i="3" l="1"/>
  <c r="R168" i="3"/>
  <c r="Q65" i="3"/>
  <c r="AB64" i="3"/>
  <c r="Z59" i="3"/>
  <c r="AC59" i="3" s="1"/>
  <c r="S61" i="3"/>
  <c r="X64" i="3"/>
  <c r="AA61" i="3"/>
  <c r="V61" i="3"/>
  <c r="T60" i="3"/>
  <c r="U60" i="3"/>
  <c r="W168" i="3" l="1"/>
  <c r="R169" i="3"/>
  <c r="AB65" i="3"/>
  <c r="Q66" i="3"/>
  <c r="Z60" i="3"/>
  <c r="AC60" i="3" s="1"/>
  <c r="X65" i="3"/>
  <c r="S64" i="3"/>
  <c r="V64" i="3"/>
  <c r="AA64" i="3"/>
  <c r="T61" i="3"/>
  <c r="U61" i="3"/>
  <c r="W169" i="3" l="1"/>
  <c r="R170" i="3"/>
  <c r="AB66" i="3"/>
  <c r="Q67" i="3"/>
  <c r="Z61" i="3"/>
  <c r="AC61" i="3" s="1"/>
  <c r="U64" i="3"/>
  <c r="T64" i="3"/>
  <c r="Z64" i="3" s="1"/>
  <c r="AC64" i="3" s="1"/>
  <c r="AA65" i="3"/>
  <c r="X66" i="3"/>
  <c r="S65" i="3"/>
  <c r="V65" i="3"/>
  <c r="W170" i="3" l="1"/>
  <c r="R171" i="3"/>
  <c r="AB67" i="3"/>
  <c r="Q68" i="3"/>
  <c r="U65" i="3"/>
  <c r="T65" i="3"/>
  <c r="S66" i="3"/>
  <c r="AA66" i="3"/>
  <c r="X67" i="3"/>
  <c r="V66" i="3"/>
  <c r="W171" i="3" l="1"/>
  <c r="Z65" i="3"/>
  <c r="AC65" i="3" s="1"/>
  <c r="R172" i="3"/>
  <c r="AB68" i="3"/>
  <c r="Q69" i="3"/>
  <c r="S67" i="3"/>
  <c r="AA67" i="3"/>
  <c r="X68" i="3"/>
  <c r="V67" i="3"/>
  <c r="T66" i="3"/>
  <c r="U66" i="3"/>
  <c r="R173" i="3" l="1"/>
  <c r="W172" i="3"/>
  <c r="AB69" i="3"/>
  <c r="Q70" i="3"/>
  <c r="Z66" i="3"/>
  <c r="AC66" i="3" s="1"/>
  <c r="S68" i="3"/>
  <c r="AA68" i="3"/>
  <c r="X69" i="3"/>
  <c r="V68" i="3"/>
  <c r="T67" i="3"/>
  <c r="U67" i="3"/>
  <c r="W173" i="3" l="1"/>
  <c r="R174" i="3"/>
  <c r="AB70" i="3"/>
  <c r="Q71" i="3"/>
  <c r="Z67" i="3"/>
  <c r="AC67" i="3" s="1"/>
  <c r="S69" i="3"/>
  <c r="AA69" i="3"/>
  <c r="X70" i="3"/>
  <c r="V69" i="3"/>
  <c r="T68" i="3"/>
  <c r="U68" i="3"/>
  <c r="W174" i="3" l="1"/>
  <c r="R175" i="3"/>
  <c r="AB71" i="3"/>
  <c r="Q72" i="3"/>
  <c r="Z68" i="3"/>
  <c r="AC68" i="3" s="1"/>
  <c r="S70" i="3"/>
  <c r="AA70" i="3"/>
  <c r="X71" i="3"/>
  <c r="V70" i="3"/>
  <c r="T69" i="3"/>
  <c r="U69" i="3"/>
  <c r="R176" i="3" l="1"/>
  <c r="W175" i="3"/>
  <c r="AB72" i="3"/>
  <c r="Q73" i="3"/>
  <c r="Z69" i="3"/>
  <c r="AC69" i="3" s="1"/>
  <c r="S71" i="3"/>
  <c r="AA71" i="3"/>
  <c r="X72" i="3"/>
  <c r="V71" i="3"/>
  <c r="T70" i="3"/>
  <c r="U70" i="3"/>
  <c r="W176" i="3" l="1"/>
  <c r="R177" i="3"/>
  <c r="AB73" i="3"/>
  <c r="Q74" i="3"/>
  <c r="Z70" i="3"/>
  <c r="AC70" i="3" s="1"/>
  <c r="S72" i="3"/>
  <c r="AA72" i="3"/>
  <c r="X73" i="3"/>
  <c r="V72" i="3"/>
  <c r="T71" i="3"/>
  <c r="U71" i="3"/>
  <c r="R178" i="3" l="1"/>
  <c r="W177" i="3"/>
  <c r="AB74" i="3"/>
  <c r="Q75" i="3"/>
  <c r="Z71" i="3"/>
  <c r="AC71" i="3" s="1"/>
  <c r="S73" i="3"/>
  <c r="AA73" i="3"/>
  <c r="X74" i="3"/>
  <c r="V73" i="3"/>
  <c r="T72" i="3"/>
  <c r="U72" i="3"/>
  <c r="R179" i="3" l="1"/>
  <c r="W178" i="3"/>
  <c r="AB75" i="3"/>
  <c r="Q76" i="3"/>
  <c r="Z72" i="3"/>
  <c r="AC72" i="3" s="1"/>
  <c r="S74" i="3"/>
  <c r="AA74" i="3"/>
  <c r="X75" i="3"/>
  <c r="V74" i="3"/>
  <c r="T73" i="3"/>
  <c r="U73" i="3"/>
  <c r="W179" i="3" l="1"/>
  <c r="R180" i="3"/>
  <c r="AB76" i="3"/>
  <c r="Q77" i="3"/>
  <c r="Z73" i="3"/>
  <c r="AC73" i="3" s="1"/>
  <c r="S75" i="3"/>
  <c r="AA75" i="3"/>
  <c r="X76" i="3"/>
  <c r="V75" i="3"/>
  <c r="T74" i="3"/>
  <c r="U74" i="3"/>
  <c r="W180" i="3" l="1"/>
  <c r="R181" i="3"/>
  <c r="AB77" i="3"/>
  <c r="Q78" i="3"/>
  <c r="Z74" i="3"/>
  <c r="AC74" i="3" s="1"/>
  <c r="S76" i="3"/>
  <c r="AA76" i="3"/>
  <c r="X77" i="3"/>
  <c r="V76" i="3"/>
  <c r="T75" i="3"/>
  <c r="U75" i="3"/>
  <c r="R182" i="3" l="1"/>
  <c r="W181" i="3"/>
  <c r="AB78" i="3"/>
  <c r="Q79" i="3"/>
  <c r="Z75" i="3"/>
  <c r="AC75" i="3" s="1"/>
  <c r="S77" i="3"/>
  <c r="AA77" i="3"/>
  <c r="X78" i="3"/>
  <c r="V77" i="3"/>
  <c r="T76" i="3"/>
  <c r="U76" i="3"/>
  <c r="W182" i="3" l="1"/>
  <c r="R183" i="3"/>
  <c r="R187" i="3"/>
  <c r="AB79" i="3"/>
  <c r="Q80" i="3"/>
  <c r="Z76" i="3"/>
  <c r="AC76" i="3" s="1"/>
  <c r="S78" i="3"/>
  <c r="AA78" i="3"/>
  <c r="X79" i="3"/>
  <c r="V78" i="3"/>
  <c r="T77" i="3"/>
  <c r="U77" i="3"/>
  <c r="W183" i="3" l="1"/>
  <c r="W187" i="3"/>
  <c r="R188" i="3"/>
  <c r="R184" i="3"/>
  <c r="AB80" i="3"/>
  <c r="Q81" i="3"/>
  <c r="Z77" i="3"/>
  <c r="AC77" i="3" s="1"/>
  <c r="S79" i="3"/>
  <c r="AA79" i="3"/>
  <c r="X80" i="3"/>
  <c r="V79" i="3"/>
  <c r="T78" i="3"/>
  <c r="U78" i="3"/>
  <c r="R189" i="3" l="1"/>
  <c r="W188" i="3"/>
  <c r="W184" i="3"/>
  <c r="AB81" i="3"/>
  <c r="Q82" i="3"/>
  <c r="Z78" i="3"/>
  <c r="AC78" i="3" s="1"/>
  <c r="S80" i="3"/>
  <c r="AA80" i="3"/>
  <c r="X81" i="3"/>
  <c r="V80" i="3"/>
  <c r="T79" i="3"/>
  <c r="U79" i="3"/>
  <c r="W189" i="3" l="1"/>
  <c r="R190" i="3"/>
  <c r="AB82" i="3"/>
  <c r="Q83" i="3"/>
  <c r="Z79" i="3"/>
  <c r="AC79" i="3" s="1"/>
  <c r="S81" i="3"/>
  <c r="AA81" i="3"/>
  <c r="X82" i="3"/>
  <c r="V81" i="3"/>
  <c r="T80" i="3"/>
  <c r="U80" i="3"/>
  <c r="Z80" i="3" s="1"/>
  <c r="AC80" i="3" s="1"/>
  <c r="W190" i="3" l="1"/>
  <c r="R191" i="3"/>
  <c r="AB83" i="3"/>
  <c r="Q84" i="3"/>
  <c r="S82" i="3"/>
  <c r="AA82" i="3"/>
  <c r="X83" i="3"/>
  <c r="V82" i="3"/>
  <c r="T81" i="3"/>
  <c r="U81" i="3"/>
  <c r="R192" i="3" l="1"/>
  <c r="W191" i="3"/>
  <c r="AB84" i="3"/>
  <c r="Q85" i="3"/>
  <c r="Z81" i="3"/>
  <c r="AC81" i="3" s="1"/>
  <c r="S83" i="3"/>
  <c r="AA83" i="3"/>
  <c r="X84" i="3"/>
  <c r="V83" i="3"/>
  <c r="T82" i="3"/>
  <c r="U82" i="3"/>
  <c r="W192" i="3" l="1"/>
  <c r="R193" i="3"/>
  <c r="AB85" i="3"/>
  <c r="Q86" i="3"/>
  <c r="Z82" i="3"/>
  <c r="AC82" i="3" s="1"/>
  <c r="S84" i="3"/>
  <c r="AA84" i="3"/>
  <c r="X85" i="3"/>
  <c r="V84" i="3"/>
  <c r="T83" i="3"/>
  <c r="U83" i="3"/>
  <c r="W193" i="3" l="1"/>
  <c r="R194" i="3"/>
  <c r="AB86" i="3"/>
  <c r="Q87" i="3"/>
  <c r="Z83" i="3"/>
  <c r="AC83" i="3" s="1"/>
  <c r="S85" i="3"/>
  <c r="AA85" i="3"/>
  <c r="X86" i="3"/>
  <c r="V85" i="3"/>
  <c r="T84" i="3"/>
  <c r="U84" i="3"/>
  <c r="W194" i="3" l="1"/>
  <c r="R195" i="3"/>
  <c r="AB87" i="3"/>
  <c r="Q88" i="3"/>
  <c r="Z84" i="3"/>
  <c r="AC84" i="3" s="1"/>
  <c r="S86" i="3"/>
  <c r="AA86" i="3"/>
  <c r="X87" i="3"/>
  <c r="V86" i="3"/>
  <c r="T85" i="3"/>
  <c r="U85" i="3"/>
  <c r="R196" i="3" l="1"/>
  <c r="W195" i="3"/>
  <c r="AB88" i="3"/>
  <c r="Q89" i="3"/>
  <c r="Z85" i="3"/>
  <c r="AC85" i="3" s="1"/>
  <c r="S87" i="3"/>
  <c r="AA87" i="3"/>
  <c r="X88" i="3"/>
  <c r="V87" i="3"/>
  <c r="T86" i="3"/>
  <c r="U86" i="3"/>
  <c r="W196" i="3" l="1"/>
  <c r="R197" i="3"/>
  <c r="AB89" i="3"/>
  <c r="Q90" i="3"/>
  <c r="Z86" i="3"/>
  <c r="AC86" i="3" s="1"/>
  <c r="S88" i="3"/>
  <c r="AA88" i="3"/>
  <c r="X89" i="3"/>
  <c r="V88" i="3"/>
  <c r="T87" i="3"/>
  <c r="U87" i="3"/>
  <c r="W197" i="3" l="1"/>
  <c r="R198" i="3"/>
  <c r="AB90" i="3"/>
  <c r="Q91" i="3"/>
  <c r="Z87" i="3"/>
  <c r="AC87" i="3" s="1"/>
  <c r="S89" i="3"/>
  <c r="AA89" i="3"/>
  <c r="X90" i="3"/>
  <c r="V89" i="3"/>
  <c r="T88" i="3"/>
  <c r="U88" i="3"/>
  <c r="W198" i="3" l="1"/>
  <c r="R199" i="3"/>
  <c r="AB91" i="3"/>
  <c r="Q92" i="3"/>
  <c r="Z88" i="3"/>
  <c r="AC88" i="3" s="1"/>
  <c r="S90" i="3"/>
  <c r="AA90" i="3"/>
  <c r="X91" i="3"/>
  <c r="V90" i="3"/>
  <c r="T89" i="3"/>
  <c r="U89" i="3"/>
  <c r="R200" i="3" l="1"/>
  <c r="W199" i="3"/>
  <c r="Q95" i="3"/>
  <c r="AB92" i="3"/>
  <c r="Z89" i="3"/>
  <c r="AC89" i="3" s="1"/>
  <c r="S91" i="3"/>
  <c r="AA91" i="3"/>
  <c r="X92" i="3"/>
  <c r="V91" i="3"/>
  <c r="T90" i="3"/>
  <c r="U90" i="3"/>
  <c r="W200" i="3" l="1"/>
  <c r="R201" i="3"/>
  <c r="Q96" i="3"/>
  <c r="AB95" i="3"/>
  <c r="Z90" i="3"/>
  <c r="AC90" i="3" s="1"/>
  <c r="S92" i="3"/>
  <c r="X95" i="3"/>
  <c r="AA92" i="3"/>
  <c r="V92" i="3"/>
  <c r="T91" i="3"/>
  <c r="U91" i="3"/>
  <c r="W201" i="3" l="1"/>
  <c r="R202" i="3"/>
  <c r="AB96" i="3"/>
  <c r="Q97" i="3"/>
  <c r="Z91" i="3"/>
  <c r="AC91" i="3" s="1"/>
  <c r="X96" i="3"/>
  <c r="S95" i="3"/>
  <c r="V95" i="3"/>
  <c r="AA95" i="3"/>
  <c r="T92" i="3"/>
  <c r="U92" i="3"/>
  <c r="W202" i="3" l="1"/>
  <c r="R203" i="3"/>
  <c r="AB97" i="3"/>
  <c r="Q98" i="3"/>
  <c r="Z92" i="3"/>
  <c r="AC92" i="3" s="1"/>
  <c r="U95" i="3"/>
  <c r="T95" i="3"/>
  <c r="AA96" i="3"/>
  <c r="X97" i="3"/>
  <c r="S96" i="3"/>
  <c r="V96" i="3"/>
  <c r="Z95" i="3" l="1"/>
  <c r="AC95" i="3" s="1"/>
  <c r="R204" i="3"/>
  <c r="W203" i="3"/>
  <c r="AB98" i="3"/>
  <c r="Q99" i="3"/>
  <c r="U96" i="3"/>
  <c r="T96" i="3"/>
  <c r="S97" i="3"/>
  <c r="AA97" i="3"/>
  <c r="X98" i="3"/>
  <c r="V97" i="3"/>
  <c r="Z96" i="3" l="1"/>
  <c r="AC96" i="3" s="1"/>
  <c r="W204" i="3"/>
  <c r="R205" i="3"/>
  <c r="AB99" i="3"/>
  <c r="Q100" i="3"/>
  <c r="S98" i="3"/>
  <c r="AA98" i="3"/>
  <c r="X99" i="3"/>
  <c r="V98" i="3"/>
  <c r="T97" i="3"/>
  <c r="U97" i="3"/>
  <c r="W205" i="3" l="1"/>
  <c r="R206" i="3"/>
  <c r="AB100" i="3"/>
  <c r="Q101" i="3"/>
  <c r="Z97" i="3"/>
  <c r="AC97" i="3" s="1"/>
  <c r="S99" i="3"/>
  <c r="AA99" i="3"/>
  <c r="X100" i="3"/>
  <c r="V99" i="3"/>
  <c r="T98" i="3"/>
  <c r="U98" i="3"/>
  <c r="R207" i="3" l="1"/>
  <c r="W206" i="3"/>
  <c r="AB101" i="3"/>
  <c r="Q102" i="3"/>
  <c r="Z98" i="3"/>
  <c r="AC98" i="3" s="1"/>
  <c r="S100" i="3"/>
  <c r="AA100" i="3"/>
  <c r="X101" i="3"/>
  <c r="V100" i="3"/>
  <c r="T99" i="3"/>
  <c r="U99" i="3"/>
  <c r="W207" i="3" l="1"/>
  <c r="R208" i="3"/>
  <c r="AB102" i="3"/>
  <c r="Q103" i="3"/>
  <c r="Z99" i="3"/>
  <c r="AC99" i="3" s="1"/>
  <c r="S101" i="3"/>
  <c r="AA101" i="3"/>
  <c r="X102" i="3"/>
  <c r="V101" i="3"/>
  <c r="T100" i="3"/>
  <c r="U100" i="3"/>
  <c r="W208" i="3" l="1"/>
  <c r="R209" i="3"/>
  <c r="AB103" i="3"/>
  <c r="Q104" i="3"/>
  <c r="Z100" i="3"/>
  <c r="AC100" i="3" s="1"/>
  <c r="S102" i="3"/>
  <c r="AA102" i="3"/>
  <c r="X103" i="3"/>
  <c r="V102" i="3"/>
  <c r="T101" i="3"/>
  <c r="U101" i="3"/>
  <c r="R210" i="3" l="1"/>
  <c r="W209" i="3"/>
  <c r="AB104" i="3"/>
  <c r="Q105" i="3"/>
  <c r="Z101" i="3"/>
  <c r="AC101" i="3" s="1"/>
  <c r="S103" i="3"/>
  <c r="AA103" i="3"/>
  <c r="X104" i="3"/>
  <c r="V103" i="3"/>
  <c r="T102" i="3"/>
  <c r="U102" i="3"/>
  <c r="W210" i="3" l="1"/>
  <c r="AB105" i="3"/>
  <c r="Q106" i="3"/>
  <c r="Z102" i="3"/>
  <c r="AC102" i="3" s="1"/>
  <c r="S104" i="3"/>
  <c r="AA104" i="3"/>
  <c r="X105" i="3"/>
  <c r="V104" i="3"/>
  <c r="T103" i="3"/>
  <c r="U103" i="3"/>
  <c r="AB106" i="3" l="1"/>
  <c r="Q107" i="3"/>
  <c r="Z103" i="3"/>
  <c r="AC103" i="3" s="1"/>
  <c r="S105" i="3"/>
  <c r="AA105" i="3"/>
  <c r="X106" i="3"/>
  <c r="V105" i="3"/>
  <c r="T104" i="3"/>
  <c r="U104" i="3"/>
  <c r="AB107" i="3" l="1"/>
  <c r="Q108" i="3"/>
  <c r="Z104" i="3"/>
  <c r="AC104" i="3" s="1"/>
  <c r="S106" i="3"/>
  <c r="AA106" i="3"/>
  <c r="X107" i="3"/>
  <c r="V106" i="3"/>
  <c r="T105" i="3"/>
  <c r="U105" i="3"/>
  <c r="AB108" i="3" l="1"/>
  <c r="Q109" i="3"/>
  <c r="Z105" i="3"/>
  <c r="AC105" i="3" s="1"/>
  <c r="S107" i="3"/>
  <c r="AA107" i="3"/>
  <c r="X108" i="3"/>
  <c r="V107" i="3"/>
  <c r="T106" i="3"/>
  <c r="U106" i="3"/>
  <c r="AB109" i="3" l="1"/>
  <c r="Q114" i="3"/>
  <c r="Z106" i="3"/>
  <c r="AC106" i="3" s="1"/>
  <c r="S108" i="3"/>
  <c r="AA108" i="3"/>
  <c r="X109" i="3"/>
  <c r="V108" i="3"/>
  <c r="T107" i="3"/>
  <c r="U107" i="3"/>
  <c r="Q115" i="3" l="1"/>
  <c r="AB114" i="3"/>
  <c r="X114" i="3"/>
  <c r="Z107" i="3"/>
  <c r="AC107" i="3" s="1"/>
  <c r="S109" i="3"/>
  <c r="AA109" i="3"/>
  <c r="V109" i="3"/>
  <c r="T108" i="3"/>
  <c r="U108" i="3"/>
  <c r="AA114" i="3" l="1"/>
  <c r="S114" i="3"/>
  <c r="V114" i="3"/>
  <c r="AB115" i="3"/>
  <c r="Q116" i="3"/>
  <c r="X115" i="3"/>
  <c r="Z108" i="3"/>
  <c r="AC108" i="3" s="1"/>
  <c r="T109" i="3"/>
  <c r="U109" i="3"/>
  <c r="S115" i="3" l="1"/>
  <c r="AA115" i="3"/>
  <c r="V115" i="3"/>
  <c r="T114" i="3"/>
  <c r="Z114" i="3" s="1"/>
  <c r="AC114" i="3" s="1"/>
  <c r="U114" i="3"/>
  <c r="Q117" i="3"/>
  <c r="AB116" i="3"/>
  <c r="X116" i="3"/>
  <c r="Z109" i="3"/>
  <c r="AC109" i="3" s="1"/>
  <c r="S116" i="3" l="1"/>
  <c r="AA116" i="3"/>
  <c r="V116" i="3"/>
  <c r="AB117" i="3"/>
  <c r="Q118" i="3"/>
  <c r="X117" i="3"/>
  <c r="U115" i="3"/>
  <c r="T115" i="3"/>
  <c r="Z115" i="3" s="1"/>
  <c r="AC115" i="3" s="1"/>
  <c r="Q119" i="3" l="1"/>
  <c r="AB118" i="3"/>
  <c r="X118" i="3"/>
  <c r="S117" i="3"/>
  <c r="AA117" i="3"/>
  <c r="V117" i="3"/>
  <c r="T116" i="3"/>
  <c r="U116" i="3"/>
  <c r="Z116" i="3" l="1"/>
  <c r="AC116" i="3" s="1"/>
  <c r="T117" i="3"/>
  <c r="U117" i="3"/>
  <c r="S118" i="3"/>
  <c r="AA118" i="3"/>
  <c r="V118" i="3"/>
  <c r="Q120" i="3"/>
  <c r="AB119" i="3"/>
  <c r="X119" i="3"/>
  <c r="AB120" i="3" l="1"/>
  <c r="Q121" i="3"/>
  <c r="X120" i="3"/>
  <c r="T118" i="3"/>
  <c r="U118" i="3"/>
  <c r="Z117" i="3"/>
  <c r="AC117" i="3" s="1"/>
  <c r="S119" i="3"/>
  <c r="AA119" i="3"/>
  <c r="V119" i="3"/>
  <c r="S120" i="3" l="1"/>
  <c r="AA120" i="3"/>
  <c r="V120" i="3"/>
  <c r="T119" i="3"/>
  <c r="Z119" i="3" s="1"/>
  <c r="AC119" i="3" s="1"/>
  <c r="U119" i="3"/>
  <c r="Q122" i="3"/>
  <c r="AB121" i="3"/>
  <c r="X121" i="3"/>
  <c r="Z118" i="3"/>
  <c r="AC118" i="3" s="1"/>
  <c r="S121" i="3" l="1"/>
  <c r="AA121" i="3"/>
  <c r="V121" i="3"/>
  <c r="T120" i="3"/>
  <c r="U120" i="3"/>
  <c r="Q125" i="3"/>
  <c r="AB122" i="3"/>
  <c r="X122" i="3"/>
  <c r="T121" i="3" l="1"/>
  <c r="U121" i="3"/>
  <c r="S122" i="3"/>
  <c r="AA122" i="3"/>
  <c r="V122" i="3"/>
  <c r="Z120" i="3"/>
  <c r="AC120" i="3" s="1"/>
  <c r="Q126" i="3"/>
  <c r="AB125" i="3"/>
  <c r="X125" i="3"/>
  <c r="T122" i="3" l="1"/>
  <c r="Z122" i="3" s="1"/>
  <c r="AC122" i="3" s="1"/>
  <c r="U122" i="3"/>
  <c r="AA125" i="3"/>
  <c r="S125" i="3"/>
  <c r="V125" i="3"/>
  <c r="Z121" i="3"/>
  <c r="AC121" i="3" s="1"/>
  <c r="AB126" i="3"/>
  <c r="Q127" i="3"/>
  <c r="X126" i="3"/>
  <c r="U125" i="3" l="1"/>
  <c r="T125" i="3"/>
  <c r="Z125" i="3" s="1"/>
  <c r="AC125" i="3" s="1"/>
  <c r="AA126" i="3"/>
  <c r="S126" i="3"/>
  <c r="V126" i="3"/>
  <c r="Q128" i="3"/>
  <c r="AB127" i="3"/>
  <c r="X127" i="3"/>
  <c r="U126" i="3" l="1"/>
  <c r="T126" i="3"/>
  <c r="Z126" i="3" s="1"/>
  <c r="AC126" i="3" s="1"/>
  <c r="S127" i="3"/>
  <c r="AA127" i="3"/>
  <c r="V127" i="3"/>
  <c r="AB128" i="3"/>
  <c r="Q129" i="3"/>
  <c r="X128" i="3"/>
  <c r="Q130" i="3" l="1"/>
  <c r="AB129" i="3"/>
  <c r="X129" i="3"/>
  <c r="U127" i="3"/>
  <c r="T127" i="3"/>
  <c r="Z127" i="3" s="1"/>
  <c r="AC127" i="3" s="1"/>
  <c r="S128" i="3"/>
  <c r="AA128" i="3"/>
  <c r="V128" i="3"/>
  <c r="Q131" i="3" l="1"/>
  <c r="AB130" i="3"/>
  <c r="X130" i="3"/>
  <c r="U128" i="3"/>
  <c r="T128" i="3"/>
  <c r="S129" i="3"/>
  <c r="AA129" i="3"/>
  <c r="V129" i="3"/>
  <c r="Z128" i="3" l="1"/>
  <c r="AC128" i="3" s="1"/>
  <c r="S130" i="3"/>
  <c r="AA130" i="3"/>
  <c r="V130" i="3"/>
  <c r="T129" i="3"/>
  <c r="Z129" i="3" s="1"/>
  <c r="AC129" i="3" s="1"/>
  <c r="U129" i="3"/>
  <c r="AB131" i="3"/>
  <c r="Q132" i="3"/>
  <c r="X131" i="3"/>
  <c r="AB132" i="3" l="1"/>
  <c r="Q133" i="3"/>
  <c r="X132" i="3"/>
  <c r="U130" i="3"/>
  <c r="T130" i="3"/>
  <c r="Z130" i="3" s="1"/>
  <c r="AC130" i="3" s="1"/>
  <c r="S131" i="3"/>
  <c r="AA131" i="3"/>
  <c r="V131" i="3"/>
  <c r="Q134" i="3" l="1"/>
  <c r="AB133" i="3"/>
  <c r="X133" i="3"/>
  <c r="U131" i="3"/>
  <c r="T131" i="3"/>
  <c r="S132" i="3"/>
  <c r="AA132" i="3"/>
  <c r="V132" i="3"/>
  <c r="T132" i="3" l="1"/>
  <c r="U132" i="3"/>
  <c r="Z131" i="3"/>
  <c r="AC131" i="3" s="1"/>
  <c r="S133" i="3"/>
  <c r="AA133" i="3"/>
  <c r="V133" i="3"/>
  <c r="AB134" i="3"/>
  <c r="Q135" i="3"/>
  <c r="X134" i="3"/>
  <c r="U133" i="3" l="1"/>
  <c r="T133" i="3"/>
  <c r="S134" i="3"/>
  <c r="AA134" i="3"/>
  <c r="V134" i="3"/>
  <c r="Q136" i="3"/>
  <c r="AB135" i="3"/>
  <c r="X135" i="3"/>
  <c r="Z132" i="3"/>
  <c r="AC132" i="3" s="1"/>
  <c r="U134" i="3" l="1"/>
  <c r="T134" i="3"/>
  <c r="Z134" i="3" s="1"/>
  <c r="AC134" i="3" s="1"/>
  <c r="S135" i="3"/>
  <c r="AA135" i="3"/>
  <c r="V135" i="3"/>
  <c r="Q137" i="3"/>
  <c r="AB136" i="3"/>
  <c r="X136" i="3"/>
  <c r="Z133" i="3"/>
  <c r="AC133" i="3" s="1"/>
  <c r="T135" i="3" l="1"/>
  <c r="U135" i="3"/>
  <c r="S136" i="3"/>
  <c r="AA136" i="3"/>
  <c r="V136" i="3"/>
  <c r="AB137" i="3"/>
  <c r="Q138" i="3"/>
  <c r="X137" i="3"/>
  <c r="Q139" i="3" l="1"/>
  <c r="AB138" i="3"/>
  <c r="X138" i="3"/>
  <c r="S137" i="3"/>
  <c r="AA137" i="3"/>
  <c r="V137" i="3"/>
  <c r="U136" i="3"/>
  <c r="T136" i="3"/>
  <c r="Z136" i="3" s="1"/>
  <c r="AC136" i="3" s="1"/>
  <c r="Z135" i="3"/>
  <c r="AC135" i="3" s="1"/>
  <c r="Q140" i="3" l="1"/>
  <c r="AB139" i="3"/>
  <c r="X139" i="3"/>
  <c r="U137" i="3"/>
  <c r="T137" i="3"/>
  <c r="S138" i="3"/>
  <c r="AA138" i="3"/>
  <c r="V138" i="3"/>
  <c r="S139" i="3" l="1"/>
  <c r="AA139" i="3"/>
  <c r="V139" i="3"/>
  <c r="T138" i="3"/>
  <c r="Z138" i="3" s="1"/>
  <c r="AC138" i="3" s="1"/>
  <c r="U138" i="3"/>
  <c r="Z137" i="3"/>
  <c r="AC137" i="3" s="1"/>
  <c r="AB140" i="3"/>
  <c r="Q141" i="3"/>
  <c r="X140" i="3"/>
  <c r="U139" i="3" l="1"/>
  <c r="T139" i="3"/>
  <c r="S140" i="3"/>
  <c r="AA140" i="3"/>
  <c r="V140" i="3"/>
  <c r="AB141" i="3"/>
  <c r="Q142" i="3"/>
  <c r="X141" i="3"/>
  <c r="S141" i="3" l="1"/>
  <c r="AA141" i="3"/>
  <c r="V141" i="3"/>
  <c r="Z139" i="3"/>
  <c r="AC139" i="3" s="1"/>
  <c r="Q143" i="3"/>
  <c r="AB142" i="3"/>
  <c r="X142" i="3"/>
  <c r="U140" i="3"/>
  <c r="T140" i="3"/>
  <c r="Z140" i="3" s="1"/>
  <c r="AC140" i="3" s="1"/>
  <c r="S142" i="3" l="1"/>
  <c r="AA142" i="3"/>
  <c r="V142" i="3"/>
  <c r="T141" i="3"/>
  <c r="U141" i="3"/>
  <c r="Q144" i="3"/>
  <c r="AB143" i="3"/>
  <c r="X143" i="3"/>
  <c r="U142" i="3" l="1"/>
  <c r="T142" i="3"/>
  <c r="Z142" i="3" s="1"/>
  <c r="AC142" i="3" s="1"/>
  <c r="AB144" i="3"/>
  <c r="Q145" i="3"/>
  <c r="X144" i="3"/>
  <c r="Z141" i="3"/>
  <c r="AC141" i="3" s="1"/>
  <c r="S143" i="3"/>
  <c r="AA143" i="3"/>
  <c r="V143" i="3"/>
  <c r="S144" i="3" l="1"/>
  <c r="AA144" i="3"/>
  <c r="V144" i="3"/>
  <c r="U143" i="3"/>
  <c r="T143" i="3"/>
  <c r="Q146" i="3"/>
  <c r="AB145" i="3"/>
  <c r="X145" i="3"/>
  <c r="S145" i="3" l="1"/>
  <c r="AA145" i="3"/>
  <c r="V145" i="3"/>
  <c r="T144" i="3"/>
  <c r="Z144" i="3" s="1"/>
  <c r="AC144" i="3" s="1"/>
  <c r="U144" i="3"/>
  <c r="Q147" i="3"/>
  <c r="AB146" i="3"/>
  <c r="X146" i="3"/>
  <c r="Z143" i="3"/>
  <c r="AC143" i="3" s="1"/>
  <c r="S146" i="3" l="1"/>
  <c r="AA146" i="3"/>
  <c r="V146" i="3"/>
  <c r="AB147" i="3"/>
  <c r="Q148" i="3"/>
  <c r="X147" i="3"/>
  <c r="U145" i="3"/>
  <c r="T145" i="3"/>
  <c r="Z145" i="3" l="1"/>
  <c r="AC145" i="3" s="1"/>
  <c r="Q149" i="3"/>
  <c r="AB148" i="3"/>
  <c r="X148" i="3"/>
  <c r="S147" i="3"/>
  <c r="AA147" i="3"/>
  <c r="V147" i="3"/>
  <c r="U146" i="3"/>
  <c r="T146" i="3"/>
  <c r="T147" i="3" l="1"/>
  <c r="U147" i="3"/>
  <c r="S148" i="3"/>
  <c r="AA148" i="3"/>
  <c r="V148" i="3"/>
  <c r="Q150" i="3"/>
  <c r="AB149" i="3"/>
  <c r="X149" i="3"/>
  <c r="Z146" i="3"/>
  <c r="AC146" i="3" s="1"/>
  <c r="AB150" i="3" l="1"/>
  <c r="Q151" i="3"/>
  <c r="X150" i="3"/>
  <c r="U148" i="3"/>
  <c r="T148" i="3"/>
  <c r="S149" i="3"/>
  <c r="AA149" i="3"/>
  <c r="V149" i="3"/>
  <c r="Z147" i="3"/>
  <c r="AC147" i="3" s="1"/>
  <c r="S150" i="3" l="1"/>
  <c r="AA150" i="3"/>
  <c r="V150" i="3"/>
  <c r="U149" i="3"/>
  <c r="T149" i="3"/>
  <c r="Z149" i="3" s="1"/>
  <c r="AC149" i="3" s="1"/>
  <c r="Z148" i="3"/>
  <c r="AC148" i="3" s="1"/>
  <c r="Q152" i="3"/>
  <c r="AB151" i="3"/>
  <c r="Q156" i="3"/>
  <c r="X151" i="3"/>
  <c r="Q153" i="3" l="1"/>
  <c r="AB152" i="3"/>
  <c r="X152" i="3"/>
  <c r="Q157" i="3"/>
  <c r="AB156" i="3"/>
  <c r="X156" i="3"/>
  <c r="T150" i="3"/>
  <c r="U150" i="3"/>
  <c r="S151" i="3"/>
  <c r="AA151" i="3"/>
  <c r="V151" i="3"/>
  <c r="U151" i="3" l="1"/>
  <c r="T151" i="3"/>
  <c r="Z151" i="3" s="1"/>
  <c r="AC151" i="3" s="1"/>
  <c r="AA156" i="3"/>
  <c r="S156" i="3"/>
  <c r="V156" i="3"/>
  <c r="S152" i="3"/>
  <c r="AA152" i="3"/>
  <c r="V152" i="3"/>
  <c r="Z150" i="3"/>
  <c r="AC150" i="3" s="1"/>
  <c r="AB157" i="3"/>
  <c r="Q158" i="3"/>
  <c r="X157" i="3"/>
  <c r="AB153" i="3"/>
  <c r="X153" i="3"/>
  <c r="T156" i="3" l="1"/>
  <c r="Z156" i="3" s="1"/>
  <c r="AC156" i="3" s="1"/>
  <c r="U156" i="3"/>
  <c r="AA157" i="3"/>
  <c r="S157" i="3"/>
  <c r="V157" i="3"/>
  <c r="U152" i="3"/>
  <c r="T152" i="3"/>
  <c r="Z152" i="3" s="1"/>
  <c r="AC152" i="3" s="1"/>
  <c r="Q159" i="3"/>
  <c r="AB158" i="3"/>
  <c r="X158" i="3"/>
  <c r="S153" i="3"/>
  <c r="AA153" i="3"/>
  <c r="V153" i="3"/>
  <c r="U157" i="3" l="1"/>
  <c r="T157" i="3"/>
  <c r="Z157" i="3" s="1"/>
  <c r="AC157" i="3" s="1"/>
  <c r="S158" i="3"/>
  <c r="AA158" i="3"/>
  <c r="V158" i="3"/>
  <c r="T153" i="3"/>
  <c r="U153" i="3"/>
  <c r="AB159" i="3"/>
  <c r="Q160" i="3"/>
  <c r="X159" i="3"/>
  <c r="S159" i="3" l="1"/>
  <c r="AA159" i="3"/>
  <c r="V159" i="3"/>
  <c r="AB160" i="3"/>
  <c r="Q161" i="3"/>
  <c r="X160" i="3"/>
  <c r="U158" i="3"/>
  <c r="T158" i="3"/>
  <c r="Z153" i="3"/>
  <c r="AC153" i="3" s="1"/>
  <c r="T159" i="3" l="1"/>
  <c r="U159" i="3"/>
  <c r="S160" i="3"/>
  <c r="AA160" i="3"/>
  <c r="V160" i="3"/>
  <c r="Z158" i="3"/>
  <c r="AC158" i="3" s="1"/>
  <c r="Q162" i="3"/>
  <c r="AB161" i="3"/>
  <c r="X161" i="3"/>
  <c r="S161" i="3" l="1"/>
  <c r="AA161" i="3"/>
  <c r="V161" i="3"/>
  <c r="U160" i="3"/>
  <c r="T160" i="3"/>
  <c r="AB162" i="3"/>
  <c r="Q163" i="3"/>
  <c r="X162" i="3"/>
  <c r="Z159" i="3"/>
  <c r="AC159" i="3" s="1"/>
  <c r="U161" i="3" l="1"/>
  <c r="T161" i="3"/>
  <c r="Z161" i="3" s="1"/>
  <c r="AC161" i="3" s="1"/>
  <c r="Z160" i="3"/>
  <c r="AC160" i="3" s="1"/>
  <c r="S162" i="3"/>
  <c r="AA162" i="3"/>
  <c r="V162" i="3"/>
  <c r="AB163" i="3"/>
  <c r="Q164" i="3"/>
  <c r="X163" i="3"/>
  <c r="Q165" i="3" l="1"/>
  <c r="AB164" i="3"/>
  <c r="X164" i="3"/>
  <c r="S163" i="3"/>
  <c r="AA163" i="3"/>
  <c r="V163" i="3"/>
  <c r="T162" i="3"/>
  <c r="U162" i="3"/>
  <c r="U163" i="3" l="1"/>
  <c r="T163" i="3"/>
  <c r="Z163" i="3" s="1"/>
  <c r="AC163" i="3" s="1"/>
  <c r="S164" i="3"/>
  <c r="AA164" i="3"/>
  <c r="V164" i="3"/>
  <c r="Z162" i="3"/>
  <c r="AC162" i="3" s="1"/>
  <c r="AB165" i="3"/>
  <c r="Q166" i="3"/>
  <c r="X165" i="3"/>
  <c r="U164" i="3" l="1"/>
  <c r="T164" i="3"/>
  <c r="Z164" i="3" s="1"/>
  <c r="AC164" i="3" s="1"/>
  <c r="S165" i="3"/>
  <c r="AA165" i="3"/>
  <c r="V165" i="3"/>
  <c r="AB166" i="3"/>
  <c r="Q167" i="3"/>
  <c r="X166" i="3"/>
  <c r="Q168" i="3" l="1"/>
  <c r="AB167" i="3"/>
  <c r="X167" i="3"/>
  <c r="T165" i="3"/>
  <c r="U165" i="3"/>
  <c r="S166" i="3"/>
  <c r="AA166" i="3"/>
  <c r="V166" i="3"/>
  <c r="U166" i="3" l="1"/>
  <c r="T166" i="3"/>
  <c r="Z166" i="3" s="1"/>
  <c r="AC166" i="3" s="1"/>
  <c r="AB168" i="3"/>
  <c r="Q169" i="3"/>
  <c r="X168" i="3"/>
  <c r="S167" i="3"/>
  <c r="AA167" i="3"/>
  <c r="V167" i="3"/>
  <c r="Z165" i="3"/>
  <c r="AC165" i="3" s="1"/>
  <c r="U167" i="3" l="1"/>
  <c r="T167" i="3"/>
  <c r="Z167" i="3" s="1"/>
  <c r="AC167" i="3" s="1"/>
  <c r="S168" i="3"/>
  <c r="AA168" i="3"/>
  <c r="V168" i="3"/>
  <c r="AB169" i="3"/>
  <c r="Q170" i="3"/>
  <c r="X169" i="3"/>
  <c r="S169" i="3" l="1"/>
  <c r="AA169" i="3"/>
  <c r="V169" i="3"/>
  <c r="Q171" i="3"/>
  <c r="AB170" i="3"/>
  <c r="X170" i="3"/>
  <c r="T168" i="3"/>
  <c r="U168" i="3"/>
  <c r="Z168" i="3" l="1"/>
  <c r="AC168" i="3" s="1"/>
  <c r="U169" i="3"/>
  <c r="T169" i="3"/>
  <c r="S170" i="3"/>
  <c r="AA170" i="3"/>
  <c r="V170" i="3"/>
  <c r="AB171" i="3"/>
  <c r="Q172" i="3"/>
  <c r="X171" i="3"/>
  <c r="U170" i="3" l="1"/>
  <c r="T170" i="3"/>
  <c r="S171" i="3"/>
  <c r="AA171" i="3"/>
  <c r="V171" i="3"/>
  <c r="Z169" i="3"/>
  <c r="AC169" i="3" s="1"/>
  <c r="AB172" i="3"/>
  <c r="Q173" i="3"/>
  <c r="X172" i="3"/>
  <c r="T171" i="3" l="1"/>
  <c r="Z171" i="3" s="1"/>
  <c r="AC171" i="3" s="1"/>
  <c r="U171" i="3"/>
  <c r="S172" i="3"/>
  <c r="AA172" i="3"/>
  <c r="V172" i="3"/>
  <c r="Z170" i="3"/>
  <c r="AC170" i="3" s="1"/>
  <c r="Q174" i="3"/>
  <c r="AB173" i="3"/>
  <c r="X173" i="3"/>
  <c r="T172" i="3" l="1"/>
  <c r="U172" i="3"/>
  <c r="Z172" i="3" s="1"/>
  <c r="AC172" i="3" s="1"/>
  <c r="S173" i="3"/>
  <c r="AA173" i="3"/>
  <c r="V173" i="3"/>
  <c r="AB174" i="3"/>
  <c r="Q175" i="3"/>
  <c r="X174" i="3"/>
  <c r="S174" i="3" l="1"/>
  <c r="AA174" i="3"/>
  <c r="V174" i="3"/>
  <c r="U173" i="3"/>
  <c r="T173" i="3"/>
  <c r="AB175" i="3"/>
  <c r="Q176" i="3"/>
  <c r="X175" i="3"/>
  <c r="S175" i="3" l="1"/>
  <c r="AA175" i="3"/>
  <c r="V175" i="3"/>
  <c r="Z173" i="3"/>
  <c r="AC173" i="3" s="1"/>
  <c r="Q177" i="3"/>
  <c r="AB176" i="3"/>
  <c r="X176" i="3"/>
  <c r="T174" i="3"/>
  <c r="U174" i="3"/>
  <c r="U175" i="3" l="1"/>
  <c r="T175" i="3"/>
  <c r="Z175" i="3" s="1"/>
  <c r="AC175" i="3" s="1"/>
  <c r="Z174" i="3"/>
  <c r="AC174" i="3" s="1"/>
  <c r="S176" i="3"/>
  <c r="AA176" i="3"/>
  <c r="V176" i="3"/>
  <c r="AB177" i="3"/>
  <c r="Q178" i="3"/>
  <c r="X177" i="3"/>
  <c r="S177" i="3" l="1"/>
  <c r="AA177" i="3"/>
  <c r="V177" i="3"/>
  <c r="U176" i="3"/>
  <c r="T176" i="3"/>
  <c r="Z176" i="3" s="1"/>
  <c r="AC176" i="3" s="1"/>
  <c r="AB178" i="3"/>
  <c r="Q179" i="3"/>
  <c r="X178" i="3"/>
  <c r="Q180" i="3" l="1"/>
  <c r="AB179" i="3"/>
  <c r="X179" i="3"/>
  <c r="S178" i="3"/>
  <c r="AA178" i="3"/>
  <c r="V178" i="3"/>
  <c r="T177" i="3"/>
  <c r="U177" i="3"/>
  <c r="U178" i="3" l="1"/>
  <c r="T178" i="3"/>
  <c r="Z178" i="3" s="1"/>
  <c r="AC178" i="3" s="1"/>
  <c r="S179" i="3"/>
  <c r="AA179" i="3"/>
  <c r="V179" i="3"/>
  <c r="AB180" i="3"/>
  <c r="Q181" i="3"/>
  <c r="X180" i="3"/>
  <c r="Z177" i="3"/>
  <c r="AC177" i="3" s="1"/>
  <c r="S180" i="3" l="1"/>
  <c r="AA180" i="3"/>
  <c r="V180" i="3"/>
  <c r="AB181" i="3"/>
  <c r="Q182" i="3"/>
  <c r="X181" i="3"/>
  <c r="U179" i="3"/>
  <c r="T179" i="3"/>
  <c r="Z179" i="3" s="1"/>
  <c r="AC179" i="3" s="1"/>
  <c r="S181" i="3" l="1"/>
  <c r="AA181" i="3"/>
  <c r="V181" i="3"/>
  <c r="Q183" i="3"/>
  <c r="Q187" i="3"/>
  <c r="AB182" i="3"/>
  <c r="X182" i="3"/>
  <c r="T180" i="3"/>
  <c r="U180" i="3"/>
  <c r="Z180" i="3" l="1"/>
  <c r="AC180" i="3" s="1"/>
  <c r="S182" i="3"/>
  <c r="AA182" i="3"/>
  <c r="V182" i="3"/>
  <c r="Q188" i="3"/>
  <c r="AB187" i="3"/>
  <c r="X187" i="3"/>
  <c r="AB183" i="3"/>
  <c r="Q184" i="3"/>
  <c r="X183" i="3"/>
  <c r="U181" i="3"/>
  <c r="T181" i="3"/>
  <c r="Z181" i="3" s="1"/>
  <c r="AC181" i="3" s="1"/>
  <c r="AA187" i="3" l="1"/>
  <c r="S187" i="3"/>
  <c r="V187" i="3"/>
  <c r="AB184" i="3"/>
  <c r="X184" i="3"/>
  <c r="U182" i="3"/>
  <c r="T182" i="3"/>
  <c r="S183" i="3"/>
  <c r="AA183" i="3"/>
  <c r="V183" i="3"/>
  <c r="AB188" i="3"/>
  <c r="Q189" i="3"/>
  <c r="X188" i="3"/>
  <c r="AB189" i="3" l="1"/>
  <c r="Q190" i="3"/>
  <c r="X189" i="3"/>
  <c r="S184" i="3"/>
  <c r="AA184" i="3"/>
  <c r="V184" i="3"/>
  <c r="AA188" i="3"/>
  <c r="S188" i="3"/>
  <c r="V188" i="3"/>
  <c r="T183" i="3"/>
  <c r="Z183" i="3" s="1"/>
  <c r="AC183" i="3" s="1"/>
  <c r="U183" i="3"/>
  <c r="U187" i="3"/>
  <c r="T187" i="3"/>
  <c r="Z182" i="3"/>
  <c r="AC182" i="3" s="1"/>
  <c r="U184" i="3" l="1"/>
  <c r="T184" i="3"/>
  <c r="Z184" i="3" s="1"/>
  <c r="AC184" i="3" s="1"/>
  <c r="T188" i="3"/>
  <c r="Z188" i="3" s="1"/>
  <c r="AC188" i="3" s="1"/>
  <c r="U188" i="3"/>
  <c r="S189" i="3"/>
  <c r="AA189" i="3"/>
  <c r="V189" i="3"/>
  <c r="Q191" i="3"/>
  <c r="AB190" i="3"/>
  <c r="X190" i="3"/>
  <c r="Z187" i="3"/>
  <c r="AC187" i="3" s="1"/>
  <c r="S190" i="3" l="1"/>
  <c r="AA190" i="3"/>
  <c r="V190" i="3"/>
  <c r="AB191" i="3"/>
  <c r="Q192" i="3"/>
  <c r="X191" i="3"/>
  <c r="T189" i="3"/>
  <c r="U189" i="3"/>
  <c r="Z189" i="3" l="1"/>
  <c r="AC189" i="3" s="1"/>
  <c r="S191" i="3"/>
  <c r="AA191" i="3"/>
  <c r="V191" i="3"/>
  <c r="AB192" i="3"/>
  <c r="Q193" i="3"/>
  <c r="X192" i="3"/>
  <c r="U190" i="3"/>
  <c r="T190" i="3"/>
  <c r="Z190" i="3" s="1"/>
  <c r="AC190" i="3" s="1"/>
  <c r="S192" i="3" l="1"/>
  <c r="AA192" i="3"/>
  <c r="V192" i="3"/>
  <c r="Q194" i="3"/>
  <c r="AB193" i="3"/>
  <c r="X193" i="3"/>
  <c r="U191" i="3"/>
  <c r="T191" i="3"/>
  <c r="Z191" i="3" s="1"/>
  <c r="AC191" i="3" s="1"/>
  <c r="T192" i="3" l="1"/>
  <c r="Z192" i="3" s="1"/>
  <c r="AC192" i="3" s="1"/>
  <c r="U192" i="3"/>
  <c r="S193" i="3"/>
  <c r="AA193" i="3"/>
  <c r="V193" i="3"/>
  <c r="AB194" i="3"/>
  <c r="Q195" i="3"/>
  <c r="X194" i="3"/>
  <c r="S194" i="3" l="1"/>
  <c r="AA194" i="3"/>
  <c r="V194" i="3"/>
  <c r="AB195" i="3"/>
  <c r="Q196" i="3"/>
  <c r="X195" i="3"/>
  <c r="U193" i="3"/>
  <c r="T193" i="3"/>
  <c r="S195" i="3" l="1"/>
  <c r="AA195" i="3"/>
  <c r="V195" i="3"/>
  <c r="Q197" i="3"/>
  <c r="AB196" i="3"/>
  <c r="X196" i="3"/>
  <c r="Z193" i="3"/>
  <c r="AC193" i="3" s="1"/>
  <c r="U194" i="3"/>
  <c r="T194" i="3"/>
  <c r="Z194" i="3" s="1"/>
  <c r="AC194" i="3" s="1"/>
  <c r="S196" i="3" l="1"/>
  <c r="AA196" i="3"/>
  <c r="V196" i="3"/>
  <c r="AB197" i="3"/>
  <c r="Q198" i="3"/>
  <c r="X197" i="3"/>
  <c r="T195" i="3"/>
  <c r="U195" i="3"/>
  <c r="Z195" i="3" l="1"/>
  <c r="AC195" i="3" s="1"/>
  <c r="U196" i="3"/>
  <c r="T196" i="3"/>
  <c r="Z196" i="3" s="1"/>
  <c r="AC196" i="3" s="1"/>
  <c r="S197" i="3"/>
  <c r="AA197" i="3"/>
  <c r="V197" i="3"/>
  <c r="AB198" i="3"/>
  <c r="Q199" i="3"/>
  <c r="X198" i="3"/>
  <c r="U197" i="3" l="1"/>
  <c r="T197" i="3"/>
  <c r="S198" i="3"/>
  <c r="AA198" i="3"/>
  <c r="V198" i="3"/>
  <c r="Q200" i="3"/>
  <c r="AB199" i="3"/>
  <c r="X199" i="3"/>
  <c r="T198" i="3" l="1"/>
  <c r="U198" i="3"/>
  <c r="S199" i="3"/>
  <c r="AA199" i="3"/>
  <c r="V199" i="3"/>
  <c r="Z197" i="3"/>
  <c r="AC197" i="3" s="1"/>
  <c r="AB200" i="3"/>
  <c r="Q201" i="3"/>
  <c r="X200" i="3"/>
  <c r="Z198" i="3" l="1"/>
  <c r="AC198" i="3" s="1"/>
  <c r="U199" i="3"/>
  <c r="T199" i="3"/>
  <c r="Z199" i="3" s="1"/>
  <c r="AC199" i="3" s="1"/>
  <c r="S200" i="3"/>
  <c r="AA200" i="3"/>
  <c r="V200" i="3"/>
  <c r="AB201" i="3"/>
  <c r="Q202" i="3"/>
  <c r="X201" i="3"/>
  <c r="S201" i="3" l="1"/>
  <c r="AA201" i="3"/>
  <c r="V201" i="3"/>
  <c r="U200" i="3"/>
  <c r="T200" i="3"/>
  <c r="Q203" i="3"/>
  <c r="AB202" i="3"/>
  <c r="X202" i="3"/>
  <c r="T201" i="3" l="1"/>
  <c r="U201" i="3"/>
  <c r="S202" i="3"/>
  <c r="AA202" i="3"/>
  <c r="V202" i="3"/>
  <c r="AB203" i="3"/>
  <c r="Q204" i="3"/>
  <c r="X203" i="3"/>
  <c r="Z200" i="3"/>
  <c r="AC200" i="3" s="1"/>
  <c r="U202" i="3" l="1"/>
  <c r="T202" i="3"/>
  <c r="Z202" i="3" s="1"/>
  <c r="AC202" i="3" s="1"/>
  <c r="S203" i="3"/>
  <c r="AA203" i="3"/>
  <c r="V203" i="3"/>
  <c r="AB204" i="3"/>
  <c r="Q205" i="3"/>
  <c r="X204" i="3"/>
  <c r="Z201" i="3"/>
  <c r="AC201" i="3" s="1"/>
  <c r="S204" i="3" l="1"/>
  <c r="AA204" i="3"/>
  <c r="V204" i="3"/>
  <c r="Q206" i="3"/>
  <c r="AB205" i="3"/>
  <c r="X205" i="3"/>
  <c r="T203" i="3"/>
  <c r="U203" i="3"/>
  <c r="AB206" i="3" l="1"/>
  <c r="Q207" i="3"/>
  <c r="X206" i="3"/>
  <c r="S205" i="3"/>
  <c r="AA205" i="3"/>
  <c r="V205" i="3"/>
  <c r="T204" i="3"/>
  <c r="Z204" i="3" s="1"/>
  <c r="AC204" i="3" s="1"/>
  <c r="U204" i="3"/>
  <c r="Z203" i="3"/>
  <c r="AC203" i="3" s="1"/>
  <c r="T205" i="3" l="1"/>
  <c r="U205" i="3"/>
  <c r="S206" i="3"/>
  <c r="AA206" i="3"/>
  <c r="V206" i="3"/>
  <c r="AB207" i="3"/>
  <c r="Q208" i="3"/>
  <c r="X207" i="3"/>
  <c r="T206" i="3" l="1"/>
  <c r="Z206" i="3" s="1"/>
  <c r="AC206" i="3" s="1"/>
  <c r="U206" i="3"/>
  <c r="Z205" i="3"/>
  <c r="AC205" i="3" s="1"/>
  <c r="S207" i="3"/>
  <c r="AA207" i="3"/>
  <c r="V207" i="3"/>
  <c r="Q209" i="3"/>
  <c r="AB208" i="3"/>
  <c r="X208" i="3"/>
  <c r="T207" i="3" l="1"/>
  <c r="U207" i="3"/>
  <c r="AB209" i="3"/>
  <c r="Q210" i="3"/>
  <c r="X209" i="3"/>
  <c r="S208" i="3"/>
  <c r="AA208" i="3"/>
  <c r="V208" i="3"/>
  <c r="S209" i="3" l="1"/>
  <c r="AA209" i="3"/>
  <c r="V209" i="3"/>
  <c r="AB210" i="3"/>
  <c r="X210" i="3"/>
  <c r="T208" i="3"/>
  <c r="U208" i="3"/>
  <c r="Z207" i="3"/>
  <c r="AC207" i="3" s="1"/>
  <c r="S210" i="3" l="1"/>
  <c r="AA210" i="3"/>
  <c r="V210" i="3"/>
  <c r="Z208" i="3"/>
  <c r="AC208" i="3" s="1"/>
  <c r="T209" i="3"/>
  <c r="U209" i="3"/>
  <c r="Z209" i="3" l="1"/>
  <c r="AC209" i="3" s="1"/>
  <c r="T210" i="3"/>
  <c r="U210" i="3"/>
  <c r="Z210" i="3" l="1"/>
  <c r="AC210" i="3" s="1"/>
</calcChain>
</file>

<file path=xl/sharedStrings.xml><?xml version="1.0" encoding="utf-8"?>
<sst xmlns="http://schemas.openxmlformats.org/spreadsheetml/2006/main" count="172" uniqueCount="59">
  <si>
    <t>CALCOLO GITTATA MASSIMA</t>
  </si>
  <si>
    <r>
      <t>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</t>
    </r>
  </si>
  <si>
    <r>
      <t>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Calibri"/>
        <family val="2"/>
      </rPr>
      <t>ω</t>
    </r>
    <r>
      <rPr>
        <sz val="12"/>
        <color theme="1"/>
        <rFont val="Times New Roman"/>
        <family val="1"/>
      </rPr>
      <t xml:space="preserve">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(2</t>
    </r>
    <r>
      <rPr>
        <sz val="12"/>
        <color theme="1"/>
        <rFont val="Calibri"/>
        <family val="2"/>
      </rPr>
      <t>π</t>
    </r>
    <r>
      <rPr>
        <sz val="12"/>
        <color theme="1"/>
        <rFont val="Times New Roman"/>
        <family val="1"/>
      </rPr>
      <t xml:space="preserve"> n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>)/60</t>
    </r>
  </si>
  <si>
    <t>n =</t>
  </si>
  <si>
    <t xml:space="preserve"> numero di giri al minuto del rotore</t>
  </si>
  <si>
    <t>da inserire</t>
  </si>
  <si>
    <t xml:space="preserve">n = </t>
  </si>
  <si>
    <t>L =</t>
  </si>
  <si>
    <t xml:space="preserve"> Numero di giri al minuto del rotore</t>
  </si>
  <si>
    <r>
      <t>H</t>
    </r>
    <r>
      <rPr>
        <vertAlign val="subscript"/>
        <sz val="12"/>
        <color theme="1"/>
        <rFont val="Times New Roman"/>
        <family val="1"/>
      </rPr>
      <t>torre</t>
    </r>
    <r>
      <rPr>
        <sz val="12"/>
        <color theme="1"/>
        <rFont val="Times New Roman"/>
        <family val="1"/>
      </rPr>
      <t xml:space="preserve"> =</t>
    </r>
  </si>
  <si>
    <t>Lunghezza della pala in metri</t>
  </si>
  <si>
    <t>Altezza del mozzo in metri</t>
  </si>
  <si>
    <t>posizione del baricentro della pala rispetto all'asse della torre</t>
  </si>
  <si>
    <t>Angolo α</t>
  </si>
  <si>
    <t>Gittata teorica</t>
  </si>
  <si>
    <t>Gittata Effettiva</t>
  </si>
  <si>
    <r>
      <t>v</t>
    </r>
    <r>
      <rPr>
        <vertAlign val="subscript"/>
        <sz val="12"/>
        <color theme="1"/>
        <rFont val="Times New Roman"/>
        <family val="1"/>
      </rPr>
      <t>x0</t>
    </r>
  </si>
  <si>
    <r>
      <t>v</t>
    </r>
    <r>
      <rPr>
        <vertAlign val="subscript"/>
        <sz val="12"/>
        <color theme="1"/>
        <rFont val="Times New Roman"/>
        <family val="1"/>
      </rPr>
      <t>y0</t>
    </r>
  </si>
  <si>
    <r>
      <t>H</t>
    </r>
    <r>
      <rPr>
        <vertAlign val="subscript"/>
        <sz val="12"/>
        <color theme="1"/>
        <rFont val="Times New Roman"/>
        <family val="1"/>
      </rPr>
      <t>g</t>
    </r>
  </si>
  <si>
    <r>
      <t>r</t>
    </r>
    <r>
      <rPr>
        <vertAlign val="subscript"/>
        <sz val="12"/>
        <color theme="1"/>
        <rFont val="Times New Roman"/>
        <family val="1"/>
      </rPr>
      <t>g</t>
    </r>
  </si>
  <si>
    <r>
      <t>X</t>
    </r>
    <r>
      <rPr>
        <vertAlign val="subscript"/>
        <sz val="12"/>
        <color theme="1"/>
        <rFont val="Times New Roman"/>
        <family val="1"/>
      </rPr>
      <t>g</t>
    </r>
  </si>
  <si>
    <r>
      <t>L</t>
    </r>
    <r>
      <rPr>
        <vertAlign val="subscript"/>
        <sz val="12"/>
        <color theme="1"/>
        <rFont val="Times New Roman"/>
        <family val="1"/>
      </rPr>
      <t>g</t>
    </r>
  </si>
  <si>
    <r>
      <t>v</t>
    </r>
    <r>
      <rPr>
        <vertAlign val="subscript"/>
        <sz val="12"/>
        <color theme="1"/>
        <rFont val="Times New Roman"/>
        <family val="1"/>
      </rPr>
      <t>0</t>
    </r>
  </si>
  <si>
    <t>n</t>
  </si>
  <si>
    <t>L</t>
  </si>
  <si>
    <t>g</t>
  </si>
  <si>
    <r>
      <t>H</t>
    </r>
    <r>
      <rPr>
        <vertAlign val="subscript"/>
        <sz val="12"/>
        <color theme="1"/>
        <rFont val="Times New Roman"/>
        <family val="1"/>
      </rPr>
      <t>torre</t>
    </r>
  </si>
  <si>
    <t>Schema della Gittata per angolo compreso tra 0° e 90°</t>
  </si>
  <si>
    <t>Formula della Gittata Massima per angolo compreso tra 0° e 90°</t>
  </si>
  <si>
    <t>Diametro del rotore</t>
  </si>
  <si>
    <t>D=</t>
  </si>
  <si>
    <t>D</t>
  </si>
  <si>
    <r>
      <t>H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H</t>
    </r>
    <r>
      <rPr>
        <vertAlign val="subscript"/>
        <sz val="12"/>
        <color theme="1"/>
        <rFont val="Times New Roman"/>
        <family val="1"/>
      </rPr>
      <t>torre</t>
    </r>
    <r>
      <rPr>
        <sz val="12"/>
        <color theme="1"/>
        <rFont val="Times New Roman"/>
        <family val="1"/>
      </rPr>
      <t xml:space="preserve"> + Y</t>
    </r>
    <r>
      <rPr>
        <vertAlign val="subscript"/>
        <sz val="12"/>
        <color theme="1"/>
        <rFont val="Times New Roman"/>
        <family val="1"/>
      </rPr>
      <t>g</t>
    </r>
  </si>
  <si>
    <t>G negativo perché verso sinistra</t>
  </si>
  <si>
    <t>dove :</t>
  </si>
  <si>
    <t>Se non è disponibile il valore di D, inserire almeno D=2L</t>
  </si>
  <si>
    <t>α = Angolo della pala rispetto all'orizzontale</t>
  </si>
  <si>
    <r>
      <t>Y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sen </t>
    </r>
    <r>
      <rPr>
        <sz val="12"/>
        <color theme="1"/>
        <rFont val="Calibri"/>
        <family val="2"/>
      </rPr>
      <t>α</t>
    </r>
  </si>
  <si>
    <r>
      <t>X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cos α</t>
    </r>
  </si>
  <si>
    <r>
      <t>v</t>
    </r>
    <r>
      <rPr>
        <vertAlign val="subscript"/>
        <sz val="12"/>
        <color theme="1"/>
        <rFont val="Times New Roman"/>
        <family val="1"/>
      </rPr>
      <t>x0</t>
    </r>
    <r>
      <rPr>
        <sz val="12"/>
        <color theme="1"/>
        <rFont val="Times New Roman"/>
        <family val="1"/>
      </rPr>
      <t xml:space="preserve"> = 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cos (90- α) = 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sen α</t>
    </r>
  </si>
  <si>
    <r>
      <t>v</t>
    </r>
    <r>
      <rPr>
        <vertAlign val="subscript"/>
        <sz val="12"/>
        <color theme="1"/>
        <rFont val="Times New Roman"/>
        <family val="1"/>
      </rPr>
      <t>y0</t>
    </r>
    <r>
      <rPr>
        <sz val="12"/>
        <color theme="1"/>
        <rFont val="Times New Roman"/>
        <family val="1"/>
      </rPr>
      <t xml:space="preserve"> = v</t>
    </r>
    <r>
      <rPr>
        <vertAlign val="subscript"/>
        <sz val="12"/>
        <color theme="1"/>
        <rFont val="Times New Roman"/>
        <family val="1"/>
      </rPr>
      <t xml:space="preserve">0 </t>
    </r>
    <r>
      <rPr>
        <sz val="12"/>
        <color theme="1"/>
        <rFont val="Times New Roman"/>
        <family val="1"/>
      </rPr>
      <t>sen (90-α) = 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cos α</t>
    </r>
  </si>
  <si>
    <r>
      <t>G</t>
    </r>
    <r>
      <rPr>
        <b/>
        <vertAlign val="subscript"/>
        <sz val="14"/>
        <color theme="1"/>
        <rFont val="Times New Roman"/>
        <family val="1"/>
      </rPr>
      <t>eff</t>
    </r>
    <r>
      <rPr>
        <b/>
        <sz val="14"/>
        <color theme="1"/>
        <rFont val="Times New Roman"/>
        <family val="1"/>
      </rPr>
      <t xml:space="preserve"> = G </t>
    </r>
    <r>
      <rPr>
        <b/>
        <sz val="14"/>
        <color theme="1"/>
        <rFont val="Times New Roman"/>
        <family val="1"/>
      </rPr>
      <t>+ L</t>
    </r>
    <r>
      <rPr>
        <b/>
        <vertAlign val="subscript"/>
        <sz val="14"/>
        <color theme="1"/>
        <rFont val="Times New Roman"/>
        <family val="1"/>
      </rPr>
      <t>g</t>
    </r>
  </si>
  <si>
    <t>posizione del baricentro pari ad 1/3 della lunghezza della pala più raggio mozzo</t>
  </si>
  <si>
    <t>corrisponde all'angolo tra 91° e 180° dell'angolo velocità</t>
  </si>
  <si>
    <t>Il calcolo della Gittata è effettuato in funzione dell'angolo di inclinazione della pala rispetto all'orizzontale, in senso orario e ponendo l'angolo di 0°</t>
  </si>
  <si>
    <t>tra il 3° e 4° quadrante</t>
  </si>
  <si>
    <r>
      <t>v</t>
    </r>
    <r>
      <rPr>
        <vertAlign val="subscript"/>
        <sz val="11"/>
        <color theme="1"/>
        <rFont val="Times New Roman"/>
        <family val="1"/>
      </rPr>
      <t>x0</t>
    </r>
    <r>
      <rPr>
        <sz val="11"/>
        <color theme="1"/>
        <rFont val="Times New Roman"/>
        <family val="1"/>
      </rPr>
      <t xml:space="preserve"> negativo perché verso sinistra</t>
    </r>
  </si>
  <si>
    <r>
      <t>Y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sen (360 - </t>
    </r>
    <r>
      <rPr>
        <sz val="12"/>
        <color theme="1"/>
        <rFont val="Calibri"/>
        <family val="2"/>
      </rPr>
      <t>α) = - r</t>
    </r>
    <r>
      <rPr>
        <vertAlign val="subscript"/>
        <sz val="12"/>
        <color theme="1"/>
        <rFont val="Calibri"/>
        <family val="2"/>
      </rPr>
      <t>g</t>
    </r>
    <r>
      <rPr>
        <sz val="12"/>
        <color theme="1"/>
        <rFont val="Calibri"/>
        <family val="2"/>
      </rPr>
      <t xml:space="preserve"> sen α</t>
    </r>
  </si>
  <si>
    <t>Per un angolo compreso tra 270° e 360°  il valore della Gittata sarà negativo perché verso sinistra</t>
  </si>
  <si>
    <r>
      <t>v</t>
    </r>
    <r>
      <rPr>
        <vertAlign val="subscript"/>
        <sz val="12"/>
        <color theme="1"/>
        <rFont val="Times New Roman"/>
        <family val="1"/>
      </rPr>
      <t>y0</t>
    </r>
    <r>
      <rPr>
        <sz val="12"/>
        <color theme="1"/>
        <rFont val="Times New Roman"/>
        <family val="1"/>
      </rPr>
      <t xml:space="preserve"> = v</t>
    </r>
    <r>
      <rPr>
        <vertAlign val="subscript"/>
        <sz val="12"/>
        <color theme="1"/>
        <rFont val="Times New Roman"/>
        <family val="1"/>
      </rPr>
      <t xml:space="preserve">0 </t>
    </r>
    <r>
      <rPr>
        <sz val="12"/>
        <color theme="1"/>
        <rFont val="Times New Roman"/>
        <family val="1"/>
      </rPr>
      <t>sen (α - 270 ) = 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cos α</t>
    </r>
  </si>
  <si>
    <t>Formula della Gittata Massima per angolo compreso tra 270° e 260°</t>
  </si>
  <si>
    <r>
      <t>H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H</t>
    </r>
    <r>
      <rPr>
        <vertAlign val="subscript"/>
        <sz val="12"/>
        <color theme="1"/>
        <rFont val="Times New Roman"/>
        <family val="1"/>
      </rPr>
      <t>torre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 xml:space="preserve">g </t>
    </r>
  </si>
  <si>
    <r>
      <t>v</t>
    </r>
    <r>
      <rPr>
        <vertAlign val="subscript"/>
        <sz val="12"/>
        <color theme="1"/>
        <rFont val="Times New Roman"/>
        <family val="1"/>
      </rPr>
      <t>x0</t>
    </r>
    <r>
      <rPr>
        <sz val="12"/>
        <color theme="1"/>
        <rFont val="Times New Roman"/>
        <family val="1"/>
      </rPr>
      <t xml:space="preserve"> = 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cos (α - 270) =  - v</t>
    </r>
    <r>
      <rPr>
        <vertAlign val="subscript"/>
        <sz val="12"/>
        <color theme="1"/>
        <rFont val="Times New Roman"/>
        <family val="1"/>
      </rPr>
      <t xml:space="preserve">0 </t>
    </r>
    <r>
      <rPr>
        <sz val="12"/>
        <color theme="1"/>
        <rFont val="Times New Roman"/>
        <family val="1"/>
      </rPr>
      <t>sen α =</t>
    </r>
  </si>
  <si>
    <r>
      <t>v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sen α</t>
    </r>
  </si>
  <si>
    <t>Schema della Gittata per angolo compreso tra 270° e 360°</t>
  </si>
  <si>
    <r>
      <t>G</t>
    </r>
    <r>
      <rPr>
        <b/>
        <vertAlign val="subscript"/>
        <sz val="14"/>
        <color theme="1"/>
        <rFont val="Times New Roman"/>
        <family val="1"/>
      </rPr>
      <t>eff</t>
    </r>
    <r>
      <rPr>
        <b/>
        <sz val="14"/>
        <color theme="1"/>
        <rFont val="Times New Roman"/>
        <family val="1"/>
      </rPr>
      <t xml:space="preserve"> = G </t>
    </r>
    <r>
      <rPr>
        <b/>
        <sz val="14"/>
        <color theme="1"/>
        <rFont val="Times New Roman"/>
        <family val="1"/>
      </rPr>
      <t>- L</t>
    </r>
    <r>
      <rPr>
        <b/>
        <vertAlign val="subscript"/>
        <sz val="14"/>
        <color theme="1"/>
        <rFont val="Times New Roman"/>
        <family val="1"/>
      </rPr>
      <t>g</t>
    </r>
  </si>
  <si>
    <t>- rg cos α</t>
  </si>
  <si>
    <r>
      <t>X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=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cos (360 - α) = r</t>
    </r>
    <r>
      <rPr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cos α =</t>
    </r>
  </si>
  <si>
    <r>
      <t>Siccome abbiamo posto l'angolo 0° tra il 3° e 4° quadrante invertiamo il segno di v</t>
    </r>
    <r>
      <rPr>
        <vertAlign val="subscript"/>
        <sz val="12"/>
        <color theme="1"/>
        <rFont val="Times New Roman"/>
        <family val="1"/>
      </rPr>
      <t>x0</t>
    </r>
    <r>
      <rPr>
        <sz val="12"/>
        <color theme="1"/>
        <rFont val="Times New Roman"/>
        <family val="1"/>
      </rPr>
      <t xml:space="preserve"> e X</t>
    </r>
    <r>
      <rPr>
        <vertAlign val="subscript"/>
        <sz val="12"/>
        <color theme="1"/>
        <rFont val="Times New Roman"/>
        <family val="1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</si>
</sst>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vertAlign val="subscript"/>
      <sz val="12"/>
      <color theme="1"/>
      <name val="Calibri"/>
      <family val="2"/>
    </font>
    <font>
      <vertAlign val="subscript"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D03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8" xfId="0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5" fillId="0" borderId="0" xfId="0" applyFont="1" applyBorder="1" applyAlignment="1"/>
    <xf numFmtId="2" fontId="2" fillId="0" borderId="23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0" borderId="20" xfId="0" applyFont="1" applyBorder="1" applyAlignment="1"/>
    <xf numFmtId="2" fontId="2" fillId="0" borderId="2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0" fontId="2" fillId="6" borderId="0" xfId="0" applyFont="1" applyFill="1" applyAlignment="1">
      <alignment horizontal="center"/>
    </xf>
    <xf numFmtId="0" fontId="5" fillId="0" borderId="0" xfId="0" applyFont="1" applyAlignment="1"/>
    <xf numFmtId="49" fontId="2" fillId="6" borderId="0" xfId="0" applyNumberFormat="1" applyFont="1" applyFill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" fillId="10" borderId="32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8" borderId="21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1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FFCCFF"/>
      <color rgb="FF66FF66"/>
      <color rgb="FFFF66FF"/>
      <color rgb="FFFD03F1"/>
      <color rgb="FFFF33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447675</xdr:colOff>
      <xdr:row>16</xdr:row>
      <xdr:rowOff>4762</xdr:rowOff>
    </xdr:from>
    <xdr:ext cx="1819275" cy="4380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5934075" y="3386137"/>
              <a:ext cx="1819275" cy="438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it-IT" sz="1200" b="0" i="0">
                        <a:latin typeface="Cambria Math"/>
                      </a:rPr>
                      <m:t>r</m:t>
                    </m:r>
                    <m:r>
                      <m:rPr>
                        <m:sty m:val="p"/>
                      </m:rPr>
                      <a:rPr lang="it-IT" sz="1200" b="0" i="0" baseline="-25000">
                        <a:latin typeface="Cambria Math"/>
                      </a:rPr>
                      <m:t>g</m:t>
                    </m:r>
                    <m:r>
                      <a:rPr lang="it-IT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it-IT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it-IT" sz="1200" b="0" i="0">
                            <a:latin typeface="Cambria Math"/>
                          </a:rPr>
                          <m:t>D</m:t>
                        </m:r>
                      </m:num>
                      <m:den>
                        <m:r>
                          <a:rPr lang="it-IT" sz="1200" b="0" i="0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it-IT" sz="1200" b="0" i="0">
                        <a:latin typeface="Cambria Math"/>
                      </a:rPr>
                      <m:t>−</m:t>
                    </m:r>
                    <m:r>
                      <m:rPr>
                        <m:sty m:val="p"/>
                      </m:rPr>
                      <a:rPr lang="it-IT" sz="1200" b="0" i="0">
                        <a:latin typeface="Cambria Math"/>
                      </a:rPr>
                      <m:t>L</m:t>
                    </m:r>
                    <m:r>
                      <a:rPr lang="it-IT" sz="1200" b="0" i="0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it-IT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it-IT" sz="1200" b="0" i="0">
                            <a:latin typeface="Cambria Math"/>
                          </a:rPr>
                          <m:t>L</m:t>
                        </m:r>
                      </m:num>
                      <m:den>
                        <m:r>
                          <a:rPr lang="it-IT" sz="1200" b="0" i="0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it-IT" sz="1200" i="0">
                <a:latin typeface="Times New Roman" pitchFamily="18" charset="0"/>
                <a:cs typeface="Times New Roman" pitchFamily="18" charset="0"/>
              </a:endParaRPr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5934075" y="3386137"/>
              <a:ext cx="1819275" cy="438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it-IT" sz="1200" b="0" i="0">
                  <a:latin typeface="Cambria Math"/>
                </a:rPr>
                <a:t>r</a:t>
              </a:r>
              <a:r>
                <a:rPr lang="it-IT" sz="1200" b="0" i="0" baseline="-25000">
                  <a:latin typeface="Cambria Math"/>
                </a:rPr>
                <a:t>g</a:t>
              </a:r>
              <a:r>
                <a:rPr lang="it-IT" sz="1200" b="0" i="0">
                  <a:latin typeface="Cambria Math"/>
                </a:rPr>
                <a:t>=D/2−L+L/3</a:t>
              </a:r>
              <a:endParaRPr lang="it-IT" sz="1200" i="0">
                <a:latin typeface="Times New Roman" pitchFamily="18" charset="0"/>
                <a:cs typeface="Times New Roman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476251</xdr:colOff>
      <xdr:row>6</xdr:row>
      <xdr:rowOff>109536</xdr:rowOff>
    </xdr:from>
    <xdr:ext cx="3286124" cy="66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2305051" y="1357311"/>
              <a:ext cx="3286124" cy="66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it-IT" sz="1800" b="1" i="0">
                  <a:latin typeface="Times New Roman" pitchFamily="18" charset="0"/>
                  <a:cs typeface="Times New Roman" pitchFamily="18" charset="0"/>
                </a:rPr>
                <a:t>G = </a:t>
              </a:r>
              <a14:m>
                <m:oMath xmlns:m="http://schemas.openxmlformats.org/officeDocument/2006/math">
                  <m:f>
                    <m:fPr>
                      <m:ctrlPr>
                        <a:rPr lang="it-IT" sz="1800" b="1" i="1">
                          <a:latin typeface="Cambria Math" panose="02040503050406030204" pitchFamily="18" charset="0"/>
                          <a:ea typeface="Cambria Math"/>
                          <a:cs typeface="Times New Roman" pitchFamily="18" charset="0"/>
                        </a:rPr>
                      </m:ctrlPr>
                    </m:fPr>
                    <m:num>
                      <m:r>
                        <a:rPr lang="it-IT" sz="1800" b="1" i="0">
                          <a:latin typeface="Cambria Math"/>
                          <a:cs typeface="Times New Roman" pitchFamily="18" charset="0"/>
                        </a:rPr>
                        <m:t>𝐕</m:t>
                      </m:r>
                      <m:r>
                        <a:rPr lang="it-IT" sz="1800" b="1" i="0" baseline="-25000">
                          <a:latin typeface="Cambria Math"/>
                          <a:cs typeface="Times New Roman" pitchFamily="18" charset="0"/>
                        </a:rPr>
                        <m:t>𝐱𝟎</m:t>
                      </m:r>
                      <m:d>
                        <m:dPr>
                          <m:ctrlPr>
                            <a:rPr lang="it-IT" sz="1800" b="1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</m:ctrlPr>
                        </m:dPr>
                        <m:e>
                          <m:r>
                            <a:rPr lang="it-IT" sz="1800" b="1" i="0">
                              <a:latin typeface="Cambria Math"/>
                              <a:cs typeface="Times New Roman" pitchFamily="18" charset="0"/>
                            </a:rPr>
                            <m:t>𝐕</m:t>
                          </m:r>
                          <m:r>
                            <a:rPr lang="it-IT" sz="1800" b="1" i="0" baseline="-25000">
                              <a:latin typeface="Cambria Math"/>
                              <a:cs typeface="Times New Roman" pitchFamily="18" charset="0"/>
                            </a:rPr>
                            <m:t>𝐲𝟎</m:t>
                          </m:r>
                          <m:r>
                            <a:rPr lang="it-IT" sz="1800" b="1" i="1" baseline="0">
                              <a:latin typeface="Cambria Math"/>
                              <a:cs typeface="Times New Roman" pitchFamily="18" charset="0"/>
                            </a:rPr>
                            <m:t>+</m:t>
                          </m:r>
                          <m:rad>
                            <m:radPr>
                              <m:degHide m:val="on"/>
                              <m:ctrlPr>
                                <a:rPr lang="it-IT" sz="1800" b="1" i="1">
                                  <a:latin typeface="Cambria Math" panose="02040503050406030204" pitchFamily="18" charset="0"/>
                                  <a:ea typeface="Cambria Math"/>
                                  <a:cs typeface="Times New Roman" pitchFamily="18" charset="0"/>
                                </a:rPr>
                              </m:ctrlPr>
                            </m:radPr>
                            <m:deg/>
                            <m:e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𝐕</m:t>
                              </m:r>
                              <m:r>
                                <a:rPr lang="it-IT" sz="1800" b="1" i="0" baseline="-2500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𝐲𝐨</m:t>
                              </m:r>
                              <m:r>
                                <a:rPr lang="it-IT" sz="1800" b="1" i="0" baseline="3000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𝟐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+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𝟐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∗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𝐠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∗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𝐇𝐆</m:t>
                              </m:r>
                            </m:e>
                          </m:rad>
                        </m:e>
                      </m:d>
                    </m:num>
                    <m:den>
                      <m:r>
                        <a:rPr lang="it-IT" sz="1800" b="1" i="0">
                          <a:latin typeface="Cambria Math"/>
                          <a:ea typeface="Cambria Math"/>
                          <a:cs typeface="Times New Roman" pitchFamily="18" charset="0"/>
                        </a:rPr>
                        <m:t>𝐠</m:t>
                      </m:r>
                    </m:den>
                  </m:f>
                </m:oMath>
              </a14:m>
              <a:r>
                <a:rPr lang="it-IT" sz="1800" b="1" i="0">
                  <a:latin typeface="Times New Roman" pitchFamily="18" charset="0"/>
                  <a:ea typeface="Cambria Math"/>
                  <a:cs typeface="Times New Roman" pitchFamily="18" charset="0"/>
                </a:rPr>
                <a:t> - X</a:t>
              </a:r>
              <a:r>
                <a:rPr lang="it-IT" sz="1800" b="1" i="0" baseline="-25000">
                  <a:latin typeface="Times New Roman" pitchFamily="18" charset="0"/>
                  <a:ea typeface="Cambria Math"/>
                  <a:cs typeface="Times New Roman" pitchFamily="18" charset="0"/>
                </a:rPr>
                <a:t>g</a:t>
              </a:r>
            </a:p>
            <a:p>
              <a:endParaRPr lang="it-IT" sz="1200">
                <a:latin typeface="Times New Roman" pitchFamily="18" charset="0"/>
                <a:cs typeface="Times New Roman" pitchFamily="18" charset="0"/>
              </a:endParaRPr>
            </a:p>
          </xdr:txBody>
        </xdr:sp>
      </mc:Choice>
      <mc:Fallback xmlns="">
        <xdr:sp macro="" textlink="">
          <xdr:nvSpPr>
            <xdr:cNvPr id="3" name="CasellaDiTesto 2"/>
            <xdr:cNvSpPr txBox="1"/>
          </xdr:nvSpPr>
          <xdr:spPr>
            <a:xfrm>
              <a:off x="2305051" y="1357311"/>
              <a:ext cx="3286124" cy="66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it-IT" sz="1800" b="1" i="0">
                  <a:latin typeface="Times New Roman" pitchFamily="18" charset="0"/>
                  <a:cs typeface="Times New Roman" pitchFamily="18" charset="0"/>
                </a:rPr>
                <a:t>G = </a:t>
              </a:r>
              <a:r>
                <a:rPr lang="it-IT" sz="1800" b="1" i="0">
                  <a:latin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cs typeface="Times New Roman" pitchFamily="18" charset="0"/>
                </a:rPr>
                <a:t>𝐱𝟎(</a:t>
              </a:r>
              <a:r>
                <a:rPr lang="it-IT" sz="1800" b="1" i="0">
                  <a:latin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cs typeface="Times New Roman" pitchFamily="18" charset="0"/>
                </a:rPr>
                <a:t>𝐲𝟎</a:t>
              </a:r>
              <a:r>
                <a:rPr lang="it-IT" sz="1800" b="1" i="0" baseline="0">
                  <a:latin typeface="Cambria Math"/>
                  <a:cs typeface="Times New Roman" pitchFamily="18" charset="0"/>
                </a:rPr>
                <a:t>+</a:t>
              </a:r>
              <a:r>
                <a:rPr lang="it-IT" sz="1800" b="1" i="0" baseline="0">
                  <a:latin typeface="Cambria Math"/>
                  <a:ea typeface="Cambria Math"/>
                  <a:cs typeface="Times New Roman" pitchFamily="18" charset="0"/>
                </a:rPr>
                <a:t>√(</a:t>
              </a:r>
              <a:r>
                <a:rPr lang="it-IT" sz="1800" b="1" i="0">
                  <a:latin typeface="Cambria Math"/>
                  <a:ea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ea typeface="Cambria Math"/>
                  <a:cs typeface="Times New Roman" pitchFamily="18" charset="0"/>
                </a:rPr>
                <a:t>𝐲𝐨</a:t>
              </a:r>
              <a:r>
                <a:rPr lang="it-IT" sz="1800" b="1" i="0" baseline="30000">
                  <a:latin typeface="Cambria Math"/>
                  <a:ea typeface="Cambria Math"/>
                  <a:cs typeface="Times New Roman" pitchFamily="18" charset="0"/>
                </a:rPr>
                <a:t>𝟐</a:t>
              </a:r>
              <a:r>
                <a:rPr lang="it-IT" sz="1800" b="1" i="0">
                  <a:latin typeface="Cambria Math"/>
                  <a:ea typeface="Cambria Math"/>
                  <a:cs typeface="Times New Roman" pitchFamily="18" charset="0"/>
                </a:rPr>
                <a:t>+𝟐∗𝐠∗𝐇𝐆))/𝐠</a:t>
              </a:r>
              <a:r>
                <a:rPr lang="it-IT" sz="1800" b="1" i="0">
                  <a:latin typeface="Times New Roman" pitchFamily="18" charset="0"/>
                  <a:ea typeface="Cambria Math"/>
                  <a:cs typeface="Times New Roman" pitchFamily="18" charset="0"/>
                </a:rPr>
                <a:t> - X</a:t>
              </a:r>
              <a:r>
                <a:rPr lang="it-IT" sz="1800" b="1" i="0" baseline="-25000">
                  <a:latin typeface="Times New Roman" pitchFamily="18" charset="0"/>
                  <a:ea typeface="Cambria Math"/>
                  <a:cs typeface="Times New Roman" pitchFamily="18" charset="0"/>
                </a:rPr>
                <a:t>g</a:t>
              </a:r>
            </a:p>
            <a:p>
              <a:endParaRPr lang="it-IT" sz="1200">
                <a:latin typeface="Times New Roman" pitchFamily="18" charset="0"/>
                <a:cs typeface="Times New Roman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2</xdr:col>
      <xdr:colOff>238124</xdr:colOff>
      <xdr:row>35</xdr:row>
      <xdr:rowOff>13907</xdr:rowOff>
    </xdr:from>
    <xdr:to>
      <xdr:col>11</xdr:col>
      <xdr:colOff>561975</xdr:colOff>
      <xdr:row>59</xdr:row>
      <xdr:rowOff>135395</xdr:rowOff>
    </xdr:to>
    <xdr:pic>
      <xdr:nvPicPr>
        <xdr:cNvPr id="7" name="Immagine 6" descr="Ritaglio schermat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7376732"/>
          <a:ext cx="5734051" cy="4960188"/>
        </a:xfrm>
        <a:prstGeom prst="rect">
          <a:avLst/>
        </a:prstGeom>
      </xdr:spPr>
    </xdr:pic>
    <xdr:clientData/>
  </xdr:twoCellAnchor>
  <xdr:oneCellAnchor>
    <xdr:from>
      <xdr:col>3</xdr:col>
      <xdr:colOff>295275</xdr:colOff>
      <xdr:row>94</xdr:row>
      <xdr:rowOff>66675</xdr:rowOff>
    </xdr:from>
    <xdr:ext cx="3400425" cy="66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/>
          </xdr:nvSpPr>
          <xdr:spPr>
            <a:xfrm>
              <a:off x="2124075" y="19335750"/>
              <a:ext cx="3400425" cy="66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it-IT" sz="1800" b="1" i="0">
                  <a:latin typeface="Times New Roman" pitchFamily="18" charset="0"/>
                  <a:cs typeface="Times New Roman" pitchFamily="18" charset="0"/>
                </a:rPr>
                <a:t>G = </a:t>
              </a:r>
              <a14:m>
                <m:oMath xmlns:m="http://schemas.openxmlformats.org/officeDocument/2006/math">
                  <m:f>
                    <m:fPr>
                      <m:ctrlPr>
                        <a:rPr lang="it-IT" sz="1800" b="1" i="1">
                          <a:latin typeface="Cambria Math" panose="02040503050406030204" pitchFamily="18" charset="0"/>
                          <a:ea typeface="Cambria Math"/>
                          <a:cs typeface="Times New Roman" pitchFamily="18" charset="0"/>
                        </a:rPr>
                      </m:ctrlPr>
                    </m:fPr>
                    <m:num>
                      <m:r>
                        <a:rPr lang="it-IT" sz="1800" b="1" i="0">
                          <a:latin typeface="Cambria Math"/>
                          <a:cs typeface="Times New Roman" pitchFamily="18" charset="0"/>
                        </a:rPr>
                        <m:t>𝐕</m:t>
                      </m:r>
                      <m:r>
                        <a:rPr lang="it-IT" sz="1800" b="1" i="0" baseline="-25000">
                          <a:latin typeface="Cambria Math"/>
                          <a:cs typeface="Times New Roman" pitchFamily="18" charset="0"/>
                        </a:rPr>
                        <m:t>𝐱𝟎</m:t>
                      </m:r>
                      <m:d>
                        <m:dPr>
                          <m:ctrlPr>
                            <a:rPr lang="it-IT" sz="1800" b="1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</m:ctrlPr>
                        </m:dPr>
                        <m:e>
                          <m:r>
                            <a:rPr lang="it-IT" sz="1800" b="1" i="0">
                              <a:latin typeface="Cambria Math"/>
                              <a:cs typeface="Times New Roman" pitchFamily="18" charset="0"/>
                            </a:rPr>
                            <m:t>𝐕</m:t>
                          </m:r>
                          <m:r>
                            <a:rPr lang="it-IT" sz="1800" b="1" i="0" baseline="-25000">
                              <a:latin typeface="Cambria Math"/>
                              <a:cs typeface="Times New Roman" pitchFamily="18" charset="0"/>
                            </a:rPr>
                            <m:t>𝐲𝟎</m:t>
                          </m:r>
                          <m:r>
                            <a:rPr lang="it-IT" sz="1800" b="1" i="1" baseline="0">
                              <a:latin typeface="Cambria Math"/>
                              <a:cs typeface="Times New Roman" pitchFamily="18" charset="0"/>
                            </a:rPr>
                            <m:t>+</m:t>
                          </m:r>
                          <m:rad>
                            <m:radPr>
                              <m:degHide m:val="on"/>
                              <m:ctrlPr>
                                <a:rPr lang="it-IT" sz="1800" b="1" i="1">
                                  <a:latin typeface="Cambria Math" panose="02040503050406030204" pitchFamily="18" charset="0"/>
                                  <a:ea typeface="Cambria Math"/>
                                  <a:cs typeface="Times New Roman" pitchFamily="18" charset="0"/>
                                </a:rPr>
                              </m:ctrlPr>
                            </m:radPr>
                            <m:deg/>
                            <m:e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𝐕</m:t>
                              </m:r>
                              <m:r>
                                <a:rPr lang="it-IT" sz="1800" b="1" i="0" baseline="-2500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𝐲𝐨</m:t>
                              </m:r>
                              <m:r>
                                <a:rPr lang="it-IT" sz="1800" b="1" i="0" baseline="3000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𝟐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+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𝟐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∗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𝐠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∗</m:t>
                              </m:r>
                              <m:r>
                                <a:rPr lang="it-IT" sz="1800" b="1" i="0">
                                  <a:latin typeface="Cambria Math"/>
                                  <a:ea typeface="Cambria Math"/>
                                  <a:cs typeface="Times New Roman" pitchFamily="18" charset="0"/>
                                </a:rPr>
                                <m:t>𝐇𝐆</m:t>
                              </m:r>
                            </m:e>
                          </m:rad>
                        </m:e>
                      </m:d>
                    </m:num>
                    <m:den>
                      <m:r>
                        <a:rPr lang="it-IT" sz="1800" b="1" i="0">
                          <a:latin typeface="Cambria Math"/>
                          <a:ea typeface="Cambria Math"/>
                          <a:cs typeface="Times New Roman" pitchFamily="18" charset="0"/>
                        </a:rPr>
                        <m:t>𝐠</m:t>
                      </m:r>
                    </m:den>
                  </m:f>
                </m:oMath>
              </a14:m>
              <a:r>
                <a:rPr lang="it-IT" sz="1800" b="1" i="0">
                  <a:latin typeface="Times New Roman" pitchFamily="18" charset="0"/>
                  <a:ea typeface="Cambria Math"/>
                  <a:cs typeface="Times New Roman" pitchFamily="18" charset="0"/>
                </a:rPr>
                <a:t> + X</a:t>
              </a:r>
              <a:r>
                <a:rPr lang="it-IT" sz="1800" b="1" i="0" baseline="-25000">
                  <a:latin typeface="Times New Roman" pitchFamily="18" charset="0"/>
                  <a:ea typeface="Cambria Math"/>
                  <a:cs typeface="Times New Roman" pitchFamily="18" charset="0"/>
                </a:rPr>
                <a:t>g</a:t>
              </a:r>
            </a:p>
            <a:p>
              <a:endParaRPr lang="it-IT" sz="1200">
                <a:latin typeface="Times New Roman" pitchFamily="18" charset="0"/>
                <a:cs typeface="Times New Roman" pitchFamily="18" charset="0"/>
              </a:endParaRPr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2124075" y="19335750"/>
              <a:ext cx="3400425" cy="66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it-IT" sz="1800" b="1" i="0">
                  <a:latin typeface="Times New Roman" pitchFamily="18" charset="0"/>
                  <a:cs typeface="Times New Roman" pitchFamily="18" charset="0"/>
                </a:rPr>
                <a:t>G = </a:t>
              </a:r>
              <a:r>
                <a:rPr lang="it-IT" sz="1800" b="1" i="0">
                  <a:latin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cs typeface="Times New Roman" pitchFamily="18" charset="0"/>
                </a:rPr>
                <a:t>𝐱𝟎(</a:t>
              </a:r>
              <a:r>
                <a:rPr lang="it-IT" sz="1800" b="1" i="0">
                  <a:latin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cs typeface="Times New Roman" pitchFamily="18" charset="0"/>
                </a:rPr>
                <a:t>𝐲𝟎</a:t>
              </a:r>
              <a:r>
                <a:rPr lang="it-IT" sz="1800" b="1" i="0" baseline="0">
                  <a:latin typeface="Cambria Math"/>
                  <a:cs typeface="Times New Roman" pitchFamily="18" charset="0"/>
                </a:rPr>
                <a:t>+</a:t>
              </a:r>
              <a:r>
                <a:rPr lang="it-IT" sz="1800" b="1" i="0" baseline="0">
                  <a:latin typeface="Cambria Math"/>
                  <a:ea typeface="Cambria Math"/>
                  <a:cs typeface="Times New Roman" pitchFamily="18" charset="0"/>
                </a:rPr>
                <a:t>√(</a:t>
              </a:r>
              <a:r>
                <a:rPr lang="it-IT" sz="1800" b="1" i="0">
                  <a:latin typeface="Cambria Math"/>
                  <a:ea typeface="Cambria Math"/>
                  <a:cs typeface="Times New Roman" pitchFamily="18" charset="0"/>
                </a:rPr>
                <a:t>𝐕</a:t>
              </a:r>
              <a:r>
                <a:rPr lang="it-IT" sz="1800" b="1" i="0" baseline="-25000">
                  <a:latin typeface="Cambria Math"/>
                  <a:ea typeface="Cambria Math"/>
                  <a:cs typeface="Times New Roman" pitchFamily="18" charset="0"/>
                </a:rPr>
                <a:t>𝐲𝐨</a:t>
              </a:r>
              <a:r>
                <a:rPr lang="it-IT" sz="1800" b="1" i="0" baseline="30000">
                  <a:latin typeface="Cambria Math"/>
                  <a:ea typeface="Cambria Math"/>
                  <a:cs typeface="Times New Roman" pitchFamily="18" charset="0"/>
                </a:rPr>
                <a:t>𝟐</a:t>
              </a:r>
              <a:r>
                <a:rPr lang="it-IT" sz="1800" b="1" i="0">
                  <a:latin typeface="Cambria Math"/>
                  <a:ea typeface="Cambria Math"/>
                  <a:cs typeface="Times New Roman" pitchFamily="18" charset="0"/>
                </a:rPr>
                <a:t>+𝟐∗𝐠∗𝐇𝐆))/𝐠</a:t>
              </a:r>
              <a:r>
                <a:rPr lang="it-IT" sz="1800" b="1" i="0">
                  <a:latin typeface="Times New Roman" pitchFamily="18" charset="0"/>
                  <a:ea typeface="Cambria Math"/>
                  <a:cs typeface="Times New Roman" pitchFamily="18" charset="0"/>
                </a:rPr>
                <a:t> + X</a:t>
              </a:r>
              <a:r>
                <a:rPr lang="it-IT" sz="1800" b="1" i="0" baseline="-25000">
                  <a:latin typeface="Times New Roman" pitchFamily="18" charset="0"/>
                  <a:ea typeface="Cambria Math"/>
                  <a:cs typeface="Times New Roman" pitchFamily="18" charset="0"/>
                </a:rPr>
                <a:t>g</a:t>
              </a:r>
            </a:p>
            <a:p>
              <a:endParaRPr lang="it-IT" sz="1200">
                <a:latin typeface="Times New Roman" pitchFamily="18" charset="0"/>
                <a:cs typeface="Times New Roman" pitchFamily="18" charset="0"/>
              </a:endParaRPr>
            </a:p>
          </xdr:txBody>
        </xdr:sp>
      </mc:Fallback>
    </mc:AlternateContent>
    <xdr:clientData/>
  </xdr:oneCellAnchor>
  <xdr:oneCellAnchor>
    <xdr:from>
      <xdr:col>10</xdr:col>
      <xdr:colOff>0</xdr:colOff>
      <xdr:row>104</xdr:row>
      <xdr:rowOff>0</xdr:rowOff>
    </xdr:from>
    <xdr:ext cx="1819275" cy="4380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5972175" y="21383625"/>
              <a:ext cx="1819275" cy="438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it-IT" sz="1200" b="0" i="0">
                        <a:latin typeface="Cambria Math"/>
                      </a:rPr>
                      <m:t>r</m:t>
                    </m:r>
                    <m:r>
                      <m:rPr>
                        <m:sty m:val="p"/>
                      </m:rPr>
                      <a:rPr lang="it-IT" sz="1200" b="0" i="0" baseline="-25000">
                        <a:latin typeface="Cambria Math"/>
                      </a:rPr>
                      <m:t>g</m:t>
                    </m:r>
                    <m:r>
                      <a:rPr lang="it-IT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it-IT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it-IT" sz="1200" b="0" i="0">
                            <a:latin typeface="Cambria Math"/>
                          </a:rPr>
                          <m:t>D</m:t>
                        </m:r>
                      </m:num>
                      <m:den>
                        <m:r>
                          <a:rPr lang="it-IT" sz="1200" b="0" i="0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it-IT" sz="1200" b="0" i="0">
                        <a:latin typeface="Cambria Math"/>
                      </a:rPr>
                      <m:t>−</m:t>
                    </m:r>
                    <m:r>
                      <m:rPr>
                        <m:sty m:val="p"/>
                      </m:rPr>
                      <a:rPr lang="it-IT" sz="1200" b="0" i="0">
                        <a:latin typeface="Cambria Math"/>
                      </a:rPr>
                      <m:t>L</m:t>
                    </m:r>
                    <m:r>
                      <a:rPr lang="it-IT" sz="1200" b="0" i="0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it-IT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it-IT" sz="1200" b="0" i="0">
                            <a:latin typeface="Cambria Math"/>
                          </a:rPr>
                          <m:t>L</m:t>
                        </m:r>
                      </m:num>
                      <m:den>
                        <m:r>
                          <a:rPr lang="it-IT" sz="1200" b="0" i="0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it-IT" sz="1200" i="0">
                <a:latin typeface="Times New Roman" pitchFamily="18" charset="0"/>
                <a:cs typeface="Times New Roman" pitchFamily="18" charset="0"/>
              </a:endParaRPr>
            </a:p>
          </xdr:txBody>
        </xdr:sp>
      </mc:Choice>
      <mc:Fallback xmlns="">
        <xdr:sp macro="" textlink="">
          <xdr:nvSpPr>
            <xdr:cNvPr id="6" name="CasellaDiTesto 5"/>
            <xdr:cNvSpPr txBox="1"/>
          </xdr:nvSpPr>
          <xdr:spPr>
            <a:xfrm>
              <a:off x="5972175" y="21383625"/>
              <a:ext cx="1819275" cy="438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it-IT" sz="1200" b="0" i="0">
                  <a:latin typeface="Cambria Math"/>
                </a:rPr>
                <a:t>r</a:t>
              </a:r>
              <a:r>
                <a:rPr lang="it-IT" sz="1200" b="0" i="0" baseline="-25000">
                  <a:latin typeface="Cambria Math"/>
                </a:rPr>
                <a:t>g</a:t>
              </a:r>
              <a:r>
                <a:rPr lang="it-IT" sz="1200" b="0" i="0">
                  <a:latin typeface="Cambria Math"/>
                </a:rPr>
                <a:t>=D/2−L+L/3</a:t>
              </a:r>
              <a:endParaRPr lang="it-IT" sz="1200" i="0">
                <a:latin typeface="Times New Roman" pitchFamily="18" charset="0"/>
                <a:cs typeface="Times New Roman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1</xdr:col>
      <xdr:colOff>409575</xdr:colOff>
      <xdr:row>66</xdr:row>
      <xdr:rowOff>76200</xdr:rowOff>
    </xdr:from>
    <xdr:to>
      <xdr:col>12</xdr:col>
      <xdr:colOff>226177</xdr:colOff>
      <xdr:row>90</xdr:row>
      <xdr:rowOff>161925</xdr:rowOff>
    </xdr:to>
    <xdr:pic>
      <xdr:nvPicPr>
        <xdr:cNvPr id="8" name="Immagine 7" descr="Ritaglio schermat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3716000"/>
          <a:ext cx="6446002" cy="488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215"/>
  <sheetViews>
    <sheetView tabSelected="1" workbookViewId="0">
      <selection activeCell="K16" sqref="K16"/>
    </sheetView>
  </sheetViews>
  <sheetFormatPr defaultRowHeight="15.75" x14ac:dyDescent="0.25"/>
  <cols>
    <col min="1" max="5" width="9.140625" style="1"/>
    <col min="6" max="6" width="9.85546875" style="1" bestFit="1" customWidth="1"/>
    <col min="7" max="9" width="9.140625" style="1"/>
    <col min="10" max="10" width="7.28515625" style="29" customWidth="1"/>
    <col min="11" max="12" width="9.140625" style="1" customWidth="1"/>
    <col min="13" max="13" width="9.140625" style="1"/>
    <col min="14" max="15" width="7.7109375" style="1" customWidth="1"/>
    <col min="16" max="16" width="7.5703125" style="1" customWidth="1"/>
    <col min="17" max="22" width="9.140625" style="1"/>
    <col min="23" max="23" width="8.5703125" style="29" customWidth="1"/>
    <col min="24" max="24" width="7.7109375" style="1" customWidth="1"/>
    <col min="25" max="25" width="8.5703125" style="1" customWidth="1"/>
    <col min="26" max="26" width="9.7109375" style="1" customWidth="1"/>
    <col min="27" max="27" width="7.7109375" style="1" customWidth="1"/>
    <col min="28" max="16384" width="9.140625" style="1"/>
  </cols>
  <sheetData>
    <row r="1" spans="1:29" ht="16.5" thickBot="1" x14ac:dyDescent="0.3"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29" ht="17.25" thickTop="1" thickBot="1" x14ac:dyDescent="0.3">
      <c r="O2" s="74" t="s">
        <v>5</v>
      </c>
      <c r="P2" s="75"/>
      <c r="Q2" s="4"/>
    </row>
    <row r="3" spans="1:29" ht="16.5" thickTop="1" x14ac:dyDescent="0.25">
      <c r="A3" s="104" t="s">
        <v>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  <c r="V3" s="17"/>
      <c r="W3" s="17"/>
      <c r="X3" s="17"/>
      <c r="Y3" s="17"/>
      <c r="Z3" s="17"/>
      <c r="AA3" s="17"/>
    </row>
    <row r="4" spans="1:29" ht="16.5" thickBot="1" x14ac:dyDescent="0.3">
      <c r="A4" s="107" t="s">
        <v>45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  <c r="O4" s="76" t="s">
        <v>8</v>
      </c>
      <c r="P4" s="76"/>
      <c r="Q4" s="76"/>
      <c r="R4" s="77"/>
      <c r="S4" s="5" t="s">
        <v>6</v>
      </c>
      <c r="T4" s="6">
        <v>24</v>
      </c>
      <c r="V4" s="80" t="s">
        <v>35</v>
      </c>
      <c r="W4" s="80"/>
      <c r="X4" s="80"/>
      <c r="Y4" s="80"/>
      <c r="Z4" s="80"/>
      <c r="AA4" s="80"/>
    </row>
    <row r="5" spans="1:29" x14ac:dyDescent="0.25">
      <c r="O5" s="8"/>
      <c r="P5" s="9"/>
      <c r="Q5" s="9"/>
      <c r="R5" s="9"/>
      <c r="S5" s="9"/>
      <c r="T5" s="10"/>
    </row>
    <row r="6" spans="1:29" x14ac:dyDescent="0.25">
      <c r="A6" s="17"/>
      <c r="B6" s="66" t="s">
        <v>28</v>
      </c>
      <c r="C6" s="67"/>
      <c r="D6" s="67"/>
      <c r="E6" s="67"/>
      <c r="F6" s="67"/>
      <c r="G6" s="67"/>
      <c r="H6" s="67"/>
      <c r="I6" s="67"/>
      <c r="J6" s="67"/>
      <c r="K6" s="68"/>
      <c r="O6" s="78" t="s">
        <v>10</v>
      </c>
      <c r="P6" s="76"/>
      <c r="Q6" s="76"/>
      <c r="R6" s="77"/>
      <c r="S6" s="5" t="s">
        <v>7</v>
      </c>
      <c r="T6" s="6">
        <v>25.8</v>
      </c>
      <c r="V6" s="79" t="s">
        <v>29</v>
      </c>
      <c r="W6" s="79"/>
      <c r="X6" s="79"/>
      <c r="Y6" s="5" t="s">
        <v>30</v>
      </c>
      <c r="Z6" s="3">
        <v>54</v>
      </c>
    </row>
    <row r="7" spans="1:29" x14ac:dyDescent="0.25">
      <c r="A7" s="17"/>
      <c r="B7" s="84"/>
      <c r="C7" s="85"/>
      <c r="D7" s="85"/>
      <c r="E7" s="85"/>
      <c r="F7" s="85"/>
      <c r="G7" s="85"/>
      <c r="H7" s="85"/>
      <c r="I7" s="85"/>
      <c r="J7" s="85"/>
      <c r="K7" s="86"/>
      <c r="O7" s="8"/>
      <c r="P7" s="9"/>
      <c r="Q7" s="9"/>
      <c r="R7" s="9"/>
      <c r="S7" s="9"/>
      <c r="T7" s="10"/>
    </row>
    <row r="8" spans="1:29" ht="18.75" x14ac:dyDescent="0.35">
      <c r="A8" s="17"/>
      <c r="B8" s="87"/>
      <c r="C8" s="88"/>
      <c r="D8" s="88"/>
      <c r="E8" s="88"/>
      <c r="F8" s="88"/>
      <c r="G8" s="88"/>
      <c r="H8" s="88"/>
      <c r="I8" s="88"/>
      <c r="J8" s="88"/>
      <c r="K8" s="89"/>
      <c r="O8" s="78" t="s">
        <v>11</v>
      </c>
      <c r="P8" s="76"/>
      <c r="Q8" s="76"/>
      <c r="R8" s="77"/>
      <c r="S8" s="5" t="s">
        <v>9</v>
      </c>
      <c r="T8" s="3">
        <v>50</v>
      </c>
    </row>
    <row r="9" spans="1:29" x14ac:dyDescent="0.25">
      <c r="A9" s="17"/>
      <c r="B9" s="87"/>
      <c r="C9" s="88"/>
      <c r="D9" s="88"/>
      <c r="E9" s="88"/>
      <c r="F9" s="88"/>
      <c r="G9" s="88"/>
      <c r="H9" s="88"/>
      <c r="I9" s="88"/>
      <c r="J9" s="88"/>
      <c r="K9" s="89"/>
    </row>
    <row r="10" spans="1:29" ht="16.5" thickBot="1" x14ac:dyDescent="0.3">
      <c r="A10" s="17"/>
      <c r="B10" s="90"/>
      <c r="C10" s="91"/>
      <c r="D10" s="91"/>
      <c r="E10" s="91"/>
      <c r="F10" s="91"/>
      <c r="G10" s="91"/>
      <c r="H10" s="91"/>
      <c r="I10" s="91"/>
      <c r="J10" s="91"/>
      <c r="K10" s="92"/>
      <c r="O10" s="29"/>
      <c r="P10" s="29"/>
      <c r="Q10" s="29"/>
      <c r="R10" s="29"/>
      <c r="S10" s="29"/>
    </row>
    <row r="11" spans="1:29" ht="15.75" customHeight="1" x14ac:dyDescent="0.25">
      <c r="A11" s="17"/>
      <c r="B11" s="17"/>
      <c r="C11" s="17"/>
      <c r="D11" s="17"/>
      <c r="E11" s="17"/>
      <c r="F11" s="17"/>
      <c r="J11" s="1"/>
      <c r="O11" s="37" t="s">
        <v>13</v>
      </c>
      <c r="P11" s="44" t="s">
        <v>23</v>
      </c>
      <c r="Q11" s="44" t="s">
        <v>24</v>
      </c>
      <c r="R11" s="44" t="s">
        <v>26</v>
      </c>
      <c r="S11" s="37" t="s">
        <v>22</v>
      </c>
      <c r="T11" s="37" t="s">
        <v>16</v>
      </c>
      <c r="U11" s="37" t="s">
        <v>17</v>
      </c>
      <c r="V11" s="37" t="s">
        <v>18</v>
      </c>
      <c r="W11" s="44" t="s">
        <v>31</v>
      </c>
      <c r="X11" s="37" t="s">
        <v>19</v>
      </c>
      <c r="Y11" s="37" t="s">
        <v>25</v>
      </c>
      <c r="Z11" s="39" t="s">
        <v>14</v>
      </c>
      <c r="AA11" s="37" t="s">
        <v>20</v>
      </c>
      <c r="AB11" s="37" t="s">
        <v>21</v>
      </c>
      <c r="AC11" s="46" t="s">
        <v>15</v>
      </c>
    </row>
    <row r="12" spans="1:29" ht="16.5" thickBot="1" x14ac:dyDescent="0.3">
      <c r="A12" s="17"/>
      <c r="B12" s="29" t="s">
        <v>34</v>
      </c>
      <c r="D12" s="93" t="s">
        <v>36</v>
      </c>
      <c r="E12" s="93"/>
      <c r="F12" s="93"/>
      <c r="G12" s="93"/>
      <c r="H12" s="93"/>
      <c r="I12" s="103" t="s">
        <v>43</v>
      </c>
      <c r="J12" s="103"/>
      <c r="K12" s="103"/>
      <c r="L12" s="103"/>
      <c r="M12" s="103"/>
      <c r="O12" s="38"/>
      <c r="P12" s="45"/>
      <c r="Q12" s="45"/>
      <c r="R12" s="45"/>
      <c r="S12" s="38"/>
      <c r="T12" s="38"/>
      <c r="U12" s="38"/>
      <c r="V12" s="38"/>
      <c r="W12" s="45"/>
      <c r="X12" s="38"/>
      <c r="Y12" s="38"/>
      <c r="Z12" s="40"/>
      <c r="AA12" s="38"/>
      <c r="AB12" s="38"/>
      <c r="AC12" s="47"/>
    </row>
    <row r="13" spans="1:29" x14ac:dyDescent="0.25">
      <c r="A13" s="17"/>
      <c r="B13" s="17"/>
      <c r="C13" s="17"/>
      <c r="D13" s="17"/>
      <c r="J13" s="1"/>
      <c r="O13" s="12">
        <v>0</v>
      </c>
      <c r="P13" s="13">
        <f>T4</f>
        <v>24</v>
      </c>
      <c r="Q13" s="13">
        <f>T6</f>
        <v>25.8</v>
      </c>
      <c r="R13" s="13">
        <f>T8</f>
        <v>50</v>
      </c>
      <c r="S13" s="13">
        <f>(2*PI()*P13*X13)/60</f>
        <v>24.630086404143977</v>
      </c>
      <c r="T13" s="13">
        <f>(S13*SIN((O13/180*PI())))</f>
        <v>0</v>
      </c>
      <c r="U13" s="13">
        <f>(S13*COS((O13/180)*PI()))</f>
        <v>24.630086404143977</v>
      </c>
      <c r="V13" s="20">
        <f>(R13+X13*SIN((O13/180)*PI()))</f>
        <v>50</v>
      </c>
      <c r="W13" s="16">
        <f>Z6</f>
        <v>54</v>
      </c>
      <c r="X13" s="21">
        <f>(W13/2)-T6+T6/3</f>
        <v>9.7999999999999989</v>
      </c>
      <c r="Y13" s="13">
        <v>9.81</v>
      </c>
      <c r="Z13" s="14">
        <f>(T13/Y13)*((U13+((U13^2)+2*Y13*V13)^(1/2)))-(AA13)</f>
        <v>-9.7999999999999989</v>
      </c>
      <c r="AA13" s="13">
        <f>(X13*COS((O13/180)*PI()))</f>
        <v>9.7999999999999989</v>
      </c>
      <c r="AB13" s="13">
        <f>Q13-(Q13/3)</f>
        <v>17.200000000000003</v>
      </c>
      <c r="AC13" s="15">
        <f>AB13+Z13</f>
        <v>7.4000000000000039</v>
      </c>
    </row>
    <row r="14" spans="1:29" ht="18.75" x14ac:dyDescent="0.35">
      <c r="A14" s="17"/>
      <c r="B14" s="95" t="s">
        <v>32</v>
      </c>
      <c r="C14" s="95"/>
      <c r="D14" s="17"/>
      <c r="J14" s="1"/>
      <c r="O14" s="12">
        <v>1</v>
      </c>
      <c r="P14" s="13">
        <f>P13</f>
        <v>24</v>
      </c>
      <c r="Q14" s="13">
        <f>Q13</f>
        <v>25.8</v>
      </c>
      <c r="R14" s="13">
        <f>R13</f>
        <v>50</v>
      </c>
      <c r="S14" s="13">
        <f>(2*PI()*P14*X14)/60</f>
        <v>24.630086404143977</v>
      </c>
      <c r="T14" s="13">
        <f>(S14*SIN((O14/180*PI())))</f>
        <v>0.42985427851053143</v>
      </c>
      <c r="U14" s="13">
        <f>(S14*COS((O14/180)*PI()))</f>
        <v>24.626335122686125</v>
      </c>
      <c r="V14" s="20">
        <f>(R14+X14*SIN((O14/180)*PI()))</f>
        <v>50.171033583085375</v>
      </c>
      <c r="W14" s="16">
        <f>W13</f>
        <v>54</v>
      </c>
      <c r="X14" s="21">
        <f>X13</f>
        <v>9.7999999999999989</v>
      </c>
      <c r="Y14" s="13">
        <f>Y13</f>
        <v>9.81</v>
      </c>
      <c r="Z14" s="14">
        <f>(T14/Y14)*((U14+((U14^2)+2*Y14*V14)^(1/2)))-(AA14)</f>
        <v>-6.9717523524235503</v>
      </c>
      <c r="AA14" s="13">
        <f>(X14*COS((O14/180)*PI()))</f>
        <v>9.7985074125326328</v>
      </c>
      <c r="AB14" s="13">
        <f>Q14-(Q14/3)</f>
        <v>17.200000000000003</v>
      </c>
      <c r="AC14" s="15">
        <f>AB14+Z14</f>
        <v>10.228247647576453</v>
      </c>
    </row>
    <row r="15" spans="1:29" x14ac:dyDescent="0.25">
      <c r="A15" s="17"/>
      <c r="J15" s="1"/>
      <c r="O15" s="12">
        <v>2</v>
      </c>
      <c r="P15" s="13">
        <f t="shared" ref="P15:P30" si="0">P14</f>
        <v>24</v>
      </c>
      <c r="Q15" s="13">
        <f t="shared" ref="Q15:Q30" si="1">Q14</f>
        <v>25.8</v>
      </c>
      <c r="R15" s="13">
        <f t="shared" ref="R15:R30" si="2">R14</f>
        <v>50</v>
      </c>
      <c r="S15" s="13">
        <f t="shared" ref="S15:S30" si="3">(2*PI()*P15*X15)/60</f>
        <v>24.630086404143977</v>
      </c>
      <c r="T15" s="13">
        <f t="shared" ref="T15:T30" si="4">(S15*SIN((O15/180*PI())))</f>
        <v>0.85957761924373666</v>
      </c>
      <c r="U15" s="13">
        <f t="shared" ref="U15:U30" si="5">(S15*COS((O15/180)*PI()))</f>
        <v>24.615082420989236</v>
      </c>
      <c r="V15" s="20">
        <f t="shared" ref="V15:V30" si="6">(R15+X15*SIN((O15/180)*PI()))</f>
        <v>50.342015067684507</v>
      </c>
      <c r="W15" s="16">
        <f t="shared" ref="W15:W30" si="7">W14</f>
        <v>54</v>
      </c>
      <c r="X15" s="21">
        <f t="shared" ref="X15:X30" si="8">X14</f>
        <v>9.7999999999999989</v>
      </c>
      <c r="Y15" s="13">
        <f t="shared" ref="Y15:Y30" si="9">Y14</f>
        <v>9.81</v>
      </c>
      <c r="Z15" s="14">
        <f t="shared" ref="Z15:Z30" si="10">(T15/Y15)*((U15+((U15^2)+2*Y15*V15)^(1/2)))-(AA15)</f>
        <v>-4.1392921382228378</v>
      </c>
      <c r="AA15" s="13">
        <f t="shared" ref="AA15:AA30" si="11">(X15*COS((O15/180)*PI()))</f>
        <v>9.7940301047871365</v>
      </c>
      <c r="AB15" s="13">
        <f t="shared" ref="AB15:AB30" si="12">Q15-(Q15/3)</f>
        <v>17.200000000000003</v>
      </c>
      <c r="AC15" s="15">
        <f t="shared" ref="AC15:AC30" si="13">AB15+Z15</f>
        <v>13.060707861777164</v>
      </c>
    </row>
    <row r="16" spans="1:29" ht="18.75" x14ac:dyDescent="0.35">
      <c r="A16" s="17"/>
      <c r="B16" s="69" t="s">
        <v>37</v>
      </c>
      <c r="C16" s="69"/>
      <c r="D16" s="17"/>
      <c r="J16" s="1"/>
      <c r="O16" s="12">
        <v>3</v>
      </c>
      <c r="P16" s="13">
        <f t="shared" si="0"/>
        <v>24</v>
      </c>
      <c r="Q16" s="13">
        <f t="shared" si="1"/>
        <v>25.8</v>
      </c>
      <c r="R16" s="13">
        <f t="shared" si="2"/>
        <v>50</v>
      </c>
      <c r="S16" s="13">
        <f t="shared" si="3"/>
        <v>24.630086404143977</v>
      </c>
      <c r="T16" s="13">
        <f t="shared" si="4"/>
        <v>1.2890391243072048</v>
      </c>
      <c r="U16" s="13">
        <f t="shared" si="5"/>
        <v>24.596331726735254</v>
      </c>
      <c r="V16" s="20">
        <f t="shared" si="6"/>
        <v>50.512892371180847</v>
      </c>
      <c r="W16" s="16">
        <f t="shared" si="7"/>
        <v>54</v>
      </c>
      <c r="X16" s="21">
        <f t="shared" si="8"/>
        <v>9.7999999999999989</v>
      </c>
      <c r="Y16" s="13">
        <f t="shared" si="9"/>
        <v>9.81</v>
      </c>
      <c r="Z16" s="14">
        <f t="shared" si="10"/>
        <v>-1.3050819818893249</v>
      </c>
      <c r="AA16" s="13">
        <f t="shared" si="11"/>
        <v>9.7865694405948229</v>
      </c>
      <c r="AB16" s="13">
        <f t="shared" si="12"/>
        <v>17.200000000000003</v>
      </c>
      <c r="AC16" s="15">
        <f t="shared" si="13"/>
        <v>15.894918018110678</v>
      </c>
    </row>
    <row r="17" spans="1:29" x14ac:dyDescent="0.25">
      <c r="A17" s="17"/>
      <c r="J17" s="1"/>
      <c r="K17" s="69"/>
      <c r="L17" s="69"/>
      <c r="M17" s="69"/>
      <c r="O17" s="12">
        <v>4</v>
      </c>
      <c r="P17" s="13">
        <f t="shared" si="0"/>
        <v>24</v>
      </c>
      <c r="Q17" s="13">
        <f t="shared" si="1"/>
        <v>25.8</v>
      </c>
      <c r="R17" s="13">
        <f t="shared" si="2"/>
        <v>50</v>
      </c>
      <c r="S17" s="13">
        <f t="shared" si="3"/>
        <v>24.630086404143977</v>
      </c>
      <c r="T17" s="13">
        <f t="shared" si="4"/>
        <v>1.718107975566207</v>
      </c>
      <c r="U17" s="13">
        <f t="shared" si="5"/>
        <v>24.570088751567294</v>
      </c>
      <c r="V17" s="20">
        <f t="shared" si="6"/>
        <v>50.683613442692426</v>
      </c>
      <c r="W17" s="16">
        <f t="shared" si="7"/>
        <v>54</v>
      </c>
      <c r="X17" s="21">
        <f t="shared" si="8"/>
        <v>9.7999999999999989</v>
      </c>
      <c r="Y17" s="13">
        <f t="shared" si="9"/>
        <v>9.81</v>
      </c>
      <c r="Z17" s="14">
        <f t="shared" si="10"/>
        <v>1.5284192022491876</v>
      </c>
      <c r="AA17" s="13">
        <f t="shared" si="11"/>
        <v>9.7761276925462752</v>
      </c>
      <c r="AB17" s="13">
        <f t="shared" si="12"/>
        <v>17.200000000000003</v>
      </c>
      <c r="AC17" s="15">
        <f t="shared" si="13"/>
        <v>18.728419202249192</v>
      </c>
    </row>
    <row r="18" spans="1:29" ht="18.75" customHeight="1" x14ac:dyDescent="0.35">
      <c r="A18" s="17"/>
      <c r="B18" s="2" t="s">
        <v>1</v>
      </c>
      <c r="C18" s="97" t="s">
        <v>42</v>
      </c>
      <c r="D18" s="97"/>
      <c r="E18" s="97"/>
      <c r="F18" s="97"/>
      <c r="G18" s="97"/>
      <c r="H18" s="97"/>
      <c r="I18" s="97"/>
      <c r="J18" s="97"/>
      <c r="K18" s="69"/>
      <c r="L18" s="69"/>
      <c r="M18" s="69"/>
      <c r="O18" s="12">
        <v>5</v>
      </c>
      <c r="P18" s="13">
        <f t="shared" si="0"/>
        <v>24</v>
      </c>
      <c r="Q18" s="13">
        <f t="shared" si="1"/>
        <v>25.8</v>
      </c>
      <c r="R18" s="13">
        <f t="shared" si="2"/>
        <v>50</v>
      </c>
      <c r="S18" s="13">
        <f t="shared" si="3"/>
        <v>24.630086404143977</v>
      </c>
      <c r="T18" s="13">
        <f t="shared" si="4"/>
        <v>2.1466534744921653</v>
      </c>
      <c r="U18" s="13">
        <f t="shared" si="5"/>
        <v>24.536361489349815</v>
      </c>
      <c r="V18" s="20">
        <f t="shared" si="6"/>
        <v>50.854126278927048</v>
      </c>
      <c r="W18" s="16">
        <f t="shared" si="7"/>
        <v>54</v>
      </c>
      <c r="X18" s="21">
        <f t="shared" si="8"/>
        <v>9.7999999999999989</v>
      </c>
      <c r="Y18" s="13">
        <f t="shared" si="9"/>
        <v>9.81</v>
      </c>
      <c r="Z18" s="14">
        <f t="shared" si="10"/>
        <v>4.35875945224962</v>
      </c>
      <c r="AA18" s="13">
        <f t="shared" si="11"/>
        <v>9.7627080412991045</v>
      </c>
      <c r="AB18" s="13">
        <f t="shared" si="12"/>
        <v>17.200000000000003</v>
      </c>
      <c r="AC18" s="15">
        <f t="shared" si="13"/>
        <v>21.558759452249625</v>
      </c>
    </row>
    <row r="19" spans="1:29" x14ac:dyDescent="0.25">
      <c r="A19" s="17"/>
      <c r="C19" s="7"/>
      <c r="D19" s="7"/>
      <c r="E19" s="7"/>
      <c r="F19" s="7"/>
      <c r="J19" s="1"/>
      <c r="K19" s="18"/>
      <c r="O19" s="12">
        <v>6</v>
      </c>
      <c r="P19" s="13">
        <f t="shared" si="0"/>
        <v>24</v>
      </c>
      <c r="Q19" s="13">
        <f t="shared" si="1"/>
        <v>25.8</v>
      </c>
      <c r="R19" s="13">
        <f t="shared" si="2"/>
        <v>50</v>
      </c>
      <c r="S19" s="13">
        <f t="shared" si="3"/>
        <v>24.630086404143977</v>
      </c>
      <c r="T19" s="13">
        <f t="shared" si="4"/>
        <v>2.5745450819746947</v>
      </c>
      <c r="U19" s="13">
        <f t="shared" si="5"/>
        <v>24.495160213733609</v>
      </c>
      <c r="V19" s="20">
        <f t="shared" si="6"/>
        <v>51.024378940023006</v>
      </c>
      <c r="W19" s="16">
        <f t="shared" si="7"/>
        <v>54</v>
      </c>
      <c r="X19" s="21">
        <f t="shared" si="8"/>
        <v>9.7999999999999989</v>
      </c>
      <c r="Y19" s="13">
        <f t="shared" si="9"/>
        <v>9.81</v>
      </c>
      <c r="Z19" s="14">
        <f t="shared" si="10"/>
        <v>7.1834969850585821</v>
      </c>
      <c r="AA19" s="13">
        <f t="shared" si="11"/>
        <v>9.7463145746090767</v>
      </c>
      <c r="AB19" s="13">
        <f t="shared" si="12"/>
        <v>17.200000000000003</v>
      </c>
      <c r="AC19" s="15">
        <f t="shared" si="13"/>
        <v>24.383496985058585</v>
      </c>
    </row>
    <row r="20" spans="1:29" ht="18.75" x14ac:dyDescent="0.35">
      <c r="A20" s="17"/>
      <c r="B20" s="69" t="s">
        <v>38</v>
      </c>
      <c r="C20" s="69"/>
      <c r="D20" s="94" t="s">
        <v>12</v>
      </c>
      <c r="E20" s="94"/>
      <c r="F20" s="94"/>
      <c r="G20" s="94"/>
      <c r="H20" s="94"/>
      <c r="I20" s="94"/>
      <c r="J20" s="19"/>
      <c r="K20" s="18"/>
      <c r="O20" s="12">
        <v>7</v>
      </c>
      <c r="P20" s="13">
        <f t="shared" si="0"/>
        <v>24</v>
      </c>
      <c r="Q20" s="13">
        <f t="shared" si="1"/>
        <v>25.8</v>
      </c>
      <c r="R20" s="13">
        <f t="shared" si="2"/>
        <v>50</v>
      </c>
      <c r="S20" s="13">
        <f t="shared" si="3"/>
        <v>24.630086404143977</v>
      </c>
      <c r="T20" s="13">
        <f t="shared" si="4"/>
        <v>3.0016524580850765</v>
      </c>
      <c r="U20" s="13">
        <f t="shared" si="5"/>
        <v>24.446497475026352</v>
      </c>
      <c r="V20" s="20">
        <f t="shared" si="6"/>
        <v>51.194319565370442</v>
      </c>
      <c r="W20" s="16">
        <f t="shared" si="7"/>
        <v>54</v>
      </c>
      <c r="X20" s="21">
        <f t="shared" si="8"/>
        <v>9.7999999999999989</v>
      </c>
      <c r="Y20" s="13">
        <f t="shared" si="9"/>
        <v>9.81</v>
      </c>
      <c r="Z20" s="14">
        <f t="shared" si="10"/>
        <v>10.000203403108193</v>
      </c>
      <c r="AA20" s="13">
        <f t="shared" si="11"/>
        <v>9.7269522860849538</v>
      </c>
      <c r="AB20" s="13">
        <f t="shared" si="12"/>
        <v>17.200000000000003</v>
      </c>
      <c r="AC20" s="15">
        <f t="shared" si="13"/>
        <v>27.200203403108198</v>
      </c>
    </row>
    <row r="21" spans="1:29" x14ac:dyDescent="0.25">
      <c r="A21" s="17"/>
      <c r="B21" s="17"/>
      <c r="C21" s="17"/>
      <c r="D21" s="17"/>
      <c r="E21" s="17"/>
      <c r="F21" s="17"/>
      <c r="G21" s="17"/>
      <c r="J21" s="1"/>
      <c r="O21" s="12">
        <v>8</v>
      </c>
      <c r="P21" s="13">
        <f t="shared" si="0"/>
        <v>24</v>
      </c>
      <c r="Q21" s="13">
        <f t="shared" si="1"/>
        <v>25.8</v>
      </c>
      <c r="R21" s="13">
        <f t="shared" si="2"/>
        <v>50</v>
      </c>
      <c r="S21" s="13">
        <f t="shared" si="3"/>
        <v>24.630086404143977</v>
      </c>
      <c r="T21" s="13">
        <f t="shared" si="4"/>
        <v>3.427845501779065</v>
      </c>
      <c r="U21" s="13">
        <f t="shared" si="5"/>
        <v>24.390388096369666</v>
      </c>
      <c r="V21" s="20">
        <f t="shared" si="6"/>
        <v>51.363896389408644</v>
      </c>
      <c r="W21" s="16">
        <f t="shared" si="7"/>
        <v>54</v>
      </c>
      <c r="X21" s="21">
        <f t="shared" si="8"/>
        <v>9.7999999999999989</v>
      </c>
      <c r="Y21" s="13">
        <f t="shared" si="9"/>
        <v>9.81</v>
      </c>
      <c r="Z21" s="14">
        <f t="shared" si="10"/>
        <v>12.806466876815673</v>
      </c>
      <c r="AA21" s="13">
        <f t="shared" si="11"/>
        <v>9.704627073667389</v>
      </c>
      <c r="AB21" s="13">
        <f t="shared" si="12"/>
        <v>17.200000000000003</v>
      </c>
      <c r="AC21" s="15">
        <f t="shared" si="13"/>
        <v>30.006466876815676</v>
      </c>
    </row>
    <row r="22" spans="1:29" ht="18.75" x14ac:dyDescent="0.35">
      <c r="A22" s="17"/>
      <c r="B22" s="69" t="s">
        <v>39</v>
      </c>
      <c r="C22" s="69"/>
      <c r="D22" s="69"/>
      <c r="E22" s="69"/>
      <c r="F22" s="17"/>
      <c r="G22" s="17"/>
      <c r="I22" s="69" t="s">
        <v>40</v>
      </c>
      <c r="J22" s="69"/>
      <c r="K22" s="69"/>
      <c r="L22" s="69"/>
      <c r="O22" s="12">
        <v>9</v>
      </c>
      <c r="P22" s="13">
        <f t="shared" si="0"/>
        <v>24</v>
      </c>
      <c r="Q22" s="13">
        <f t="shared" si="1"/>
        <v>25.8</v>
      </c>
      <c r="R22" s="13">
        <f t="shared" si="2"/>
        <v>50</v>
      </c>
      <c r="S22" s="13">
        <f t="shared" si="3"/>
        <v>24.630086404143977</v>
      </c>
      <c r="T22" s="13">
        <f t="shared" si="4"/>
        <v>3.8529943905269266</v>
      </c>
      <c r="U22" s="13">
        <f t="shared" si="5"/>
        <v>24.326849169223827</v>
      </c>
      <c r="V22" s="20">
        <f t="shared" si="6"/>
        <v>51.533057757394261</v>
      </c>
      <c r="W22" s="16">
        <f t="shared" si="7"/>
        <v>54</v>
      </c>
      <c r="X22" s="21">
        <f t="shared" si="8"/>
        <v>9.7999999999999989</v>
      </c>
      <c r="Y22" s="13">
        <f t="shared" si="9"/>
        <v>9.81</v>
      </c>
      <c r="Z22" s="14">
        <f t="shared" si="10"/>
        <v>15.599895298808033</v>
      </c>
      <c r="AA22" s="13">
        <f t="shared" si="11"/>
        <v>9.6793457378323495</v>
      </c>
      <c r="AB22" s="13">
        <f t="shared" si="12"/>
        <v>17.200000000000003</v>
      </c>
      <c r="AC22" s="15">
        <f t="shared" si="13"/>
        <v>32.799895298808039</v>
      </c>
    </row>
    <row r="23" spans="1:29" x14ac:dyDescent="0.25">
      <c r="A23" s="17"/>
      <c r="B23" s="17"/>
      <c r="C23" s="17"/>
      <c r="D23" s="17"/>
      <c r="E23" s="2"/>
      <c r="F23" s="17"/>
      <c r="G23" s="17"/>
      <c r="H23" s="17"/>
      <c r="I23" s="17"/>
      <c r="J23" s="1"/>
      <c r="O23" s="12">
        <v>10</v>
      </c>
      <c r="P23" s="13">
        <f t="shared" si="0"/>
        <v>24</v>
      </c>
      <c r="Q23" s="13">
        <f t="shared" si="1"/>
        <v>25.8</v>
      </c>
      <c r="R23" s="13">
        <f t="shared" si="2"/>
        <v>50</v>
      </c>
      <c r="S23" s="13">
        <f t="shared" si="3"/>
        <v>24.630086404143977</v>
      </c>
      <c r="T23" s="13">
        <f t="shared" si="4"/>
        <v>4.2769696198586384</v>
      </c>
      <c r="U23" s="13">
        <f t="shared" si="5"/>
        <v>24.255900048161564</v>
      </c>
      <c r="V23" s="20">
        <f t="shared" si="6"/>
        <v>51.70175214113592</v>
      </c>
      <c r="W23" s="16">
        <f t="shared" si="7"/>
        <v>54</v>
      </c>
      <c r="X23" s="21">
        <f t="shared" si="8"/>
        <v>9.7999999999999989</v>
      </c>
      <c r="Y23" s="13">
        <f t="shared" si="9"/>
        <v>9.81</v>
      </c>
      <c r="Z23" s="14">
        <f t="shared" si="10"/>
        <v>18.378119405704766</v>
      </c>
      <c r="AA23" s="13">
        <f t="shared" si="11"/>
        <v>9.6511159795196377</v>
      </c>
      <c r="AB23" s="13">
        <f t="shared" si="12"/>
        <v>17.200000000000003</v>
      </c>
      <c r="AC23" s="15">
        <f t="shared" si="13"/>
        <v>35.578119405704768</v>
      </c>
    </row>
    <row r="24" spans="1:29" ht="18.75" x14ac:dyDescent="0.35">
      <c r="A24" s="17"/>
      <c r="B24" s="69" t="s">
        <v>2</v>
      </c>
      <c r="C24" s="69"/>
      <c r="D24" s="69"/>
      <c r="E24" s="2" t="s">
        <v>3</v>
      </c>
      <c r="F24" s="70" t="s">
        <v>4</v>
      </c>
      <c r="G24" s="70"/>
      <c r="H24" s="70"/>
      <c r="I24" s="70"/>
      <c r="J24" s="1"/>
      <c r="O24" s="12">
        <v>11</v>
      </c>
      <c r="P24" s="13">
        <f t="shared" si="0"/>
        <v>24</v>
      </c>
      <c r="Q24" s="13">
        <f t="shared" si="1"/>
        <v>25.8</v>
      </c>
      <c r="R24" s="13">
        <f t="shared" si="2"/>
        <v>50</v>
      </c>
      <c r="S24" s="13">
        <f t="shared" si="3"/>
        <v>24.630086404143977</v>
      </c>
      <c r="T24" s="13">
        <f t="shared" si="4"/>
        <v>4.699642042812207</v>
      </c>
      <c r="U24" s="13">
        <f t="shared" si="5"/>
        <v>24.177562344972454</v>
      </c>
      <c r="V24" s="20">
        <f t="shared" si="6"/>
        <v>51.869928154690136</v>
      </c>
      <c r="W24" s="16">
        <f t="shared" si="7"/>
        <v>54</v>
      </c>
      <c r="X24" s="21">
        <f t="shared" si="8"/>
        <v>9.7999999999999989</v>
      </c>
      <c r="Y24" s="13">
        <f t="shared" si="9"/>
        <v>9.81</v>
      </c>
      <c r="Z24" s="14">
        <f t="shared" si="10"/>
        <v>21.138795863305944</v>
      </c>
      <c r="AA24" s="13">
        <f t="shared" si="11"/>
        <v>9.6199463977871051</v>
      </c>
      <c r="AB24" s="13">
        <f t="shared" si="12"/>
        <v>17.200000000000003</v>
      </c>
      <c r="AC24" s="15">
        <f t="shared" si="13"/>
        <v>38.338795863305947</v>
      </c>
    </row>
    <row r="25" spans="1:29" x14ac:dyDescent="0.25">
      <c r="F25" s="29"/>
      <c r="G25" s="29"/>
      <c r="H25" s="29"/>
      <c r="I25" s="29"/>
      <c r="O25" s="12">
        <v>12</v>
      </c>
      <c r="P25" s="13">
        <f t="shared" si="0"/>
        <v>24</v>
      </c>
      <c r="Q25" s="13">
        <f t="shared" si="1"/>
        <v>25.8</v>
      </c>
      <c r="R25" s="13">
        <f t="shared" si="2"/>
        <v>50</v>
      </c>
      <c r="S25" s="13">
        <f t="shared" si="3"/>
        <v>24.630086404143977</v>
      </c>
      <c r="T25" s="13">
        <f t="shared" si="4"/>
        <v>5.1208829092730799</v>
      </c>
      <c r="U25" s="13">
        <f t="shared" si="5"/>
        <v>24.09185992207976</v>
      </c>
      <c r="V25" s="20">
        <f t="shared" si="6"/>
        <v>52.037534570014039</v>
      </c>
      <c r="W25" s="16">
        <f t="shared" si="7"/>
        <v>54</v>
      </c>
      <c r="X25" s="21">
        <f t="shared" si="8"/>
        <v>9.7999999999999989</v>
      </c>
      <c r="Y25" s="13">
        <f t="shared" si="9"/>
        <v>9.81</v>
      </c>
      <c r="Z25" s="14">
        <f t="shared" si="10"/>
        <v>23.879610311049994</v>
      </c>
      <c r="AA25" s="13">
        <f t="shared" si="11"/>
        <v>9.5858464871912954</v>
      </c>
      <c r="AB25" s="13">
        <f t="shared" si="12"/>
        <v>17.200000000000003</v>
      </c>
      <c r="AC25" s="15">
        <f t="shared" si="13"/>
        <v>41.079610311049997</v>
      </c>
    </row>
    <row r="26" spans="1:29" x14ac:dyDescent="0.25">
      <c r="K26" s="29"/>
      <c r="L26" s="29"/>
      <c r="M26" s="29"/>
      <c r="N26" s="29"/>
      <c r="O26" s="12">
        <v>13</v>
      </c>
      <c r="P26" s="13">
        <f t="shared" si="0"/>
        <v>24</v>
      </c>
      <c r="Q26" s="13">
        <f t="shared" si="1"/>
        <v>25.8</v>
      </c>
      <c r="R26" s="13">
        <f t="shared" si="2"/>
        <v>50</v>
      </c>
      <c r="S26" s="13">
        <f t="shared" si="3"/>
        <v>24.630086404143977</v>
      </c>
      <c r="T26" s="13">
        <f t="shared" si="4"/>
        <v>5.5405639051926814</v>
      </c>
      <c r="U26" s="13">
        <f t="shared" si="5"/>
        <v>23.99881888527171</v>
      </c>
      <c r="V26" s="20">
        <f t="shared" si="6"/>
        <v>52.204520332569878</v>
      </c>
      <c r="W26" s="16">
        <f t="shared" si="7"/>
        <v>54</v>
      </c>
      <c r="X26" s="21">
        <f t="shared" si="8"/>
        <v>9.7999999999999989</v>
      </c>
      <c r="Y26" s="13">
        <f t="shared" si="9"/>
        <v>9.81</v>
      </c>
      <c r="Z26" s="14">
        <f t="shared" si="10"/>
        <v>26.598280361626166</v>
      </c>
      <c r="AA26" s="13">
        <f t="shared" si="11"/>
        <v>9.5488266348953044</v>
      </c>
      <c r="AB26" s="13">
        <f t="shared" si="12"/>
        <v>17.200000000000003</v>
      </c>
      <c r="AC26" s="15">
        <f t="shared" si="13"/>
        <v>43.798280361626169</v>
      </c>
    </row>
    <row r="27" spans="1:29" x14ac:dyDescent="0.25">
      <c r="B27" s="48" t="s">
        <v>15</v>
      </c>
      <c r="C27" s="49"/>
      <c r="D27" s="49"/>
      <c r="E27" s="49"/>
      <c r="F27" s="49"/>
      <c r="G27" s="49"/>
      <c r="H27" s="50"/>
      <c r="K27" s="29"/>
      <c r="L27" s="29"/>
      <c r="M27" s="29"/>
      <c r="N27" s="29"/>
      <c r="O27" s="12">
        <v>14</v>
      </c>
      <c r="P27" s="13">
        <f t="shared" si="0"/>
        <v>24</v>
      </c>
      <c r="Q27" s="13">
        <f t="shared" si="1"/>
        <v>25.8</v>
      </c>
      <c r="R27" s="13">
        <f t="shared" si="2"/>
        <v>50</v>
      </c>
      <c r="S27" s="13">
        <f t="shared" si="3"/>
        <v>24.630086404143977</v>
      </c>
      <c r="T27" s="13">
        <f t="shared" si="4"/>
        <v>5.9585571916741147</v>
      </c>
      <c r="U27" s="13">
        <f t="shared" si="5"/>
        <v>23.898467575749425</v>
      </c>
      <c r="V27" s="20">
        <f t="shared" si="6"/>
        <v>52.370834576876746</v>
      </c>
      <c r="W27" s="16">
        <f t="shared" si="7"/>
        <v>54</v>
      </c>
      <c r="X27" s="21">
        <f t="shared" si="8"/>
        <v>9.7999999999999989</v>
      </c>
      <c r="Y27" s="13">
        <f t="shared" si="9"/>
        <v>9.81</v>
      </c>
      <c r="Z27" s="14">
        <f t="shared" si="10"/>
        <v>29.29255855164925</v>
      </c>
      <c r="AA27" s="13">
        <f t="shared" si="11"/>
        <v>9.5088981175047635</v>
      </c>
      <c r="AB27" s="13">
        <f t="shared" si="12"/>
        <v>17.200000000000003</v>
      </c>
      <c r="AC27" s="15">
        <f t="shared" si="13"/>
        <v>46.492558551649253</v>
      </c>
    </row>
    <row r="28" spans="1:29" x14ac:dyDescent="0.25">
      <c r="B28" s="71" t="s">
        <v>41</v>
      </c>
      <c r="C28" s="72"/>
      <c r="D28" s="72"/>
      <c r="E28" s="72"/>
      <c r="F28" s="72"/>
      <c r="G28" s="72"/>
      <c r="H28" s="73"/>
      <c r="K28" s="29"/>
      <c r="L28" s="29"/>
      <c r="M28" s="29"/>
      <c r="N28" s="29"/>
      <c r="O28" s="12">
        <v>15</v>
      </c>
      <c r="P28" s="13">
        <f t="shared" si="0"/>
        <v>24</v>
      </c>
      <c r="Q28" s="13">
        <f t="shared" si="1"/>
        <v>25.8</v>
      </c>
      <c r="R28" s="13">
        <f t="shared" si="2"/>
        <v>50</v>
      </c>
      <c r="S28" s="13">
        <f t="shared" si="3"/>
        <v>24.630086404143977</v>
      </c>
      <c r="T28" s="13">
        <f t="shared" si="4"/>
        <v>6.3747354439131225</v>
      </c>
      <c r="U28" s="13">
        <f t="shared" si="5"/>
        <v>23.790836561493919</v>
      </c>
      <c r="V28" s="20">
        <f t="shared" si="6"/>
        <v>52.536426642004706</v>
      </c>
      <c r="W28" s="16">
        <f t="shared" si="7"/>
        <v>54</v>
      </c>
      <c r="X28" s="21">
        <f t="shared" si="8"/>
        <v>9.7999999999999989</v>
      </c>
      <c r="Y28" s="13">
        <f t="shared" si="9"/>
        <v>9.81</v>
      </c>
      <c r="Z28" s="14">
        <f t="shared" si="10"/>
        <v>31.960235239330249</v>
      </c>
      <c r="AA28" s="13">
        <f t="shared" si="11"/>
        <v>9.4660730976328686</v>
      </c>
      <c r="AB28" s="13">
        <f t="shared" si="12"/>
        <v>17.200000000000003</v>
      </c>
      <c r="AC28" s="15">
        <f t="shared" si="13"/>
        <v>49.160235239330248</v>
      </c>
    </row>
    <row r="29" spans="1:29" x14ac:dyDescent="0.25">
      <c r="B29" s="71"/>
      <c r="C29" s="72"/>
      <c r="D29" s="72"/>
      <c r="E29" s="72"/>
      <c r="F29" s="72"/>
      <c r="G29" s="72"/>
      <c r="H29" s="73"/>
      <c r="K29" s="29"/>
      <c r="L29" s="29"/>
      <c r="M29" s="29"/>
      <c r="N29" s="29"/>
      <c r="O29" s="12">
        <v>16</v>
      </c>
      <c r="P29" s="13">
        <f t="shared" si="0"/>
        <v>24</v>
      </c>
      <c r="Q29" s="13">
        <f t="shared" si="1"/>
        <v>25.8</v>
      </c>
      <c r="R29" s="13">
        <f t="shared" si="2"/>
        <v>50</v>
      </c>
      <c r="S29" s="13">
        <f t="shared" si="3"/>
        <v>24.630086404143977</v>
      </c>
      <c r="T29" s="13">
        <f t="shared" si="4"/>
        <v>6.7889718899824674</v>
      </c>
      <c r="U29" s="13">
        <f t="shared" si="5"/>
        <v>23.67595862795477</v>
      </c>
      <c r="V29" s="20">
        <f t="shared" si="6"/>
        <v>52.701246087006595</v>
      </c>
      <c r="W29" s="16">
        <f t="shared" si="7"/>
        <v>54</v>
      </c>
      <c r="X29" s="21">
        <f t="shared" si="8"/>
        <v>9.7999999999999989</v>
      </c>
      <c r="Y29" s="13">
        <f t="shared" si="9"/>
        <v>9.81</v>
      </c>
      <c r="Z29" s="14">
        <f t="shared" si="10"/>
        <v>34.599141445105928</v>
      </c>
      <c r="AA29" s="13">
        <f t="shared" si="11"/>
        <v>9.4203646201955245</v>
      </c>
      <c r="AB29" s="13">
        <f t="shared" si="12"/>
        <v>17.200000000000003</v>
      </c>
      <c r="AC29" s="15">
        <f t="shared" si="13"/>
        <v>51.799141445105931</v>
      </c>
    </row>
    <row r="30" spans="1:29" ht="16.5" thickBot="1" x14ac:dyDescent="0.3">
      <c r="K30" s="29"/>
      <c r="L30" s="29"/>
      <c r="M30" s="29"/>
      <c r="N30" s="29"/>
      <c r="O30" s="12">
        <v>17</v>
      </c>
      <c r="P30" s="13">
        <f t="shared" si="0"/>
        <v>24</v>
      </c>
      <c r="Q30" s="13">
        <f t="shared" si="1"/>
        <v>25.8</v>
      </c>
      <c r="R30" s="13">
        <f t="shared" si="2"/>
        <v>50</v>
      </c>
      <c r="S30" s="13">
        <f t="shared" si="3"/>
        <v>24.630086404143977</v>
      </c>
      <c r="T30" s="13">
        <f t="shared" si="4"/>
        <v>7.2011403494478747</v>
      </c>
      <c r="U30" s="13">
        <f t="shared" si="5"/>
        <v>23.553868768063385</v>
      </c>
      <c r="V30" s="20">
        <f t="shared" si="6"/>
        <v>52.865242706282821</v>
      </c>
      <c r="W30" s="16">
        <f t="shared" si="7"/>
        <v>54</v>
      </c>
      <c r="X30" s="21">
        <f t="shared" si="8"/>
        <v>9.7999999999999989</v>
      </c>
      <c r="Y30" s="13">
        <f t="shared" si="9"/>
        <v>9.81</v>
      </c>
      <c r="Z30" s="14">
        <f t="shared" si="10"/>
        <v>37.207151631221215</v>
      </c>
      <c r="AA30" s="13">
        <f t="shared" si="11"/>
        <v>9.3717866084377466</v>
      </c>
      <c r="AB30" s="13">
        <f t="shared" si="12"/>
        <v>17.200000000000003</v>
      </c>
      <c r="AC30" s="15">
        <f t="shared" si="13"/>
        <v>54.407151631221218</v>
      </c>
    </row>
    <row r="31" spans="1:29" ht="15.75" customHeight="1" x14ac:dyDescent="0.25">
      <c r="K31" s="29"/>
      <c r="L31" s="29"/>
      <c r="M31" s="29"/>
      <c r="N31" s="29"/>
      <c r="O31" s="37" t="s">
        <v>13</v>
      </c>
      <c r="P31" s="44" t="s">
        <v>23</v>
      </c>
      <c r="Q31" s="44" t="s">
        <v>24</v>
      </c>
      <c r="R31" s="44" t="s">
        <v>26</v>
      </c>
      <c r="S31" s="37" t="s">
        <v>22</v>
      </c>
      <c r="T31" s="37" t="s">
        <v>16</v>
      </c>
      <c r="U31" s="37" t="s">
        <v>17</v>
      </c>
      <c r="V31" s="37" t="s">
        <v>18</v>
      </c>
      <c r="W31" s="44" t="s">
        <v>31</v>
      </c>
      <c r="X31" s="37" t="s">
        <v>19</v>
      </c>
      <c r="Y31" s="37" t="s">
        <v>25</v>
      </c>
      <c r="Z31" s="39" t="s">
        <v>14</v>
      </c>
      <c r="AA31" s="37" t="s">
        <v>20</v>
      </c>
      <c r="AB31" s="37" t="s">
        <v>21</v>
      </c>
      <c r="AC31" s="46" t="s">
        <v>15</v>
      </c>
    </row>
    <row r="32" spans="1:29" ht="16.5" thickBot="1" x14ac:dyDescent="0.3">
      <c r="B32" s="60" t="s">
        <v>27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9"/>
      <c r="O32" s="38"/>
      <c r="P32" s="45"/>
      <c r="Q32" s="45"/>
      <c r="R32" s="45"/>
      <c r="S32" s="38"/>
      <c r="T32" s="38"/>
      <c r="U32" s="38"/>
      <c r="V32" s="38"/>
      <c r="W32" s="45"/>
      <c r="X32" s="38"/>
      <c r="Y32" s="38"/>
      <c r="Z32" s="40"/>
      <c r="AA32" s="38"/>
      <c r="AB32" s="38"/>
      <c r="AC32" s="47"/>
    </row>
    <row r="33" spans="1:29" x14ac:dyDescent="0.25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29"/>
      <c r="O33" s="12">
        <v>18</v>
      </c>
      <c r="P33" s="13">
        <f>P30</f>
        <v>24</v>
      </c>
      <c r="Q33" s="13">
        <f>Q30</f>
        <v>25.8</v>
      </c>
      <c r="R33" s="13">
        <f>R30</f>
        <v>50</v>
      </c>
      <c r="S33" s="13">
        <f>(2*PI()*P33*X33)/60</f>
        <v>24.630086404143977</v>
      </c>
      <c r="T33" s="13">
        <f>(S33*SIN((O33/180*PI())))</f>
        <v>7.6111152718038282</v>
      </c>
      <c r="U33" s="13">
        <f>(S33*COS((O33/180)*PI()))</f>
        <v>23.424604171573797</v>
      </c>
      <c r="V33" s="20">
        <f>(R33+X33*SIN((O33/180)*PI()))</f>
        <v>53.028366544874487</v>
      </c>
      <c r="W33" s="16">
        <f>W30</f>
        <v>54</v>
      </c>
      <c r="X33" s="21">
        <f>X30</f>
        <v>9.7999999999999989</v>
      </c>
      <c r="Y33" s="13">
        <v>9.81</v>
      </c>
      <c r="Z33" s="14">
        <f>(T33/Y33)*((U33+((U33^2)+2*Y33*V33)^(1/2)))-(AA33)</f>
        <v>39.782186416293712</v>
      </c>
      <c r="AA33" s="13">
        <f>(X33*COS((O33/180)*PI()))</f>
        <v>9.3203538596925029</v>
      </c>
      <c r="AB33" s="13">
        <f>Q33-(Q33/3)</f>
        <v>17.200000000000003</v>
      </c>
      <c r="AC33" s="15">
        <f>AB33+Z33</f>
        <v>56.982186416293715</v>
      </c>
    </row>
    <row r="34" spans="1:29" x14ac:dyDescent="0.25">
      <c r="K34" s="29"/>
      <c r="L34" s="29"/>
      <c r="M34" s="29"/>
      <c r="N34" s="29"/>
      <c r="O34" s="12">
        <v>19</v>
      </c>
      <c r="P34" s="13">
        <f>P33</f>
        <v>24</v>
      </c>
      <c r="Q34" s="13">
        <f>Q33</f>
        <v>25.8</v>
      </c>
      <c r="R34" s="13">
        <f>R33</f>
        <v>50</v>
      </c>
      <c r="S34" s="13">
        <f>(2*PI()*P34*X34)/60</f>
        <v>24.630086404143977</v>
      </c>
      <c r="T34" s="13">
        <f>(S34*SIN((O34/180*PI())))</f>
        <v>8.0187717747174609</v>
      </c>
      <c r="U34" s="13">
        <f>(S34*COS((O34/180)*PI()))</f>
        <v>23.288204213734314</v>
      </c>
      <c r="V34" s="20">
        <f>(R34+X34*SIN((O34/180)*PI()))</f>
        <v>53.190567913680134</v>
      </c>
      <c r="W34" s="16">
        <f>W33</f>
        <v>54</v>
      </c>
      <c r="X34" s="21">
        <f>X33</f>
        <v>9.7999999999999989</v>
      </c>
      <c r="Y34" s="13">
        <f>Y33</f>
        <v>9.81</v>
      </c>
      <c r="Z34" s="14">
        <f>(T34/Y34)*((U34+((U34^2)+2*Y34*V34)^(1/2)))-(AA34)</f>
        <v>42.322215220927035</v>
      </c>
      <c r="AA34" s="13">
        <f>(X34*COS((O34/180)*PI()))</f>
        <v>9.2660820408733038</v>
      </c>
      <c r="AB34" s="13">
        <f>Q34-(Q34/3)</f>
        <v>17.200000000000003</v>
      </c>
      <c r="AC34" s="15">
        <f>AB34+Z34</f>
        <v>59.522215220927038</v>
      </c>
    </row>
    <row r="35" spans="1:29" ht="16.5" thickBot="1" x14ac:dyDescent="0.3">
      <c r="K35" s="29"/>
      <c r="L35" s="29"/>
      <c r="M35" s="29"/>
      <c r="N35" s="29"/>
      <c r="O35" s="12">
        <v>20</v>
      </c>
      <c r="P35" s="13">
        <f t="shared" ref="P35:P61" si="14">P34</f>
        <v>24</v>
      </c>
      <c r="Q35" s="13">
        <f t="shared" ref="Q35:Q61" si="15">Q34</f>
        <v>25.8</v>
      </c>
      <c r="R35" s="13">
        <f t="shared" ref="R35:R61" si="16">R34</f>
        <v>50</v>
      </c>
      <c r="S35" s="13">
        <f t="shared" ref="S35:S61" si="17">(2*PI()*P35*X35)/60</f>
        <v>24.630086404143977</v>
      </c>
      <c r="T35" s="13">
        <f t="shared" ref="T35:T61" si="18">(S35*SIN((O35/180*PI())))</f>
        <v>8.4239856820689276</v>
      </c>
      <c r="U35" s="13">
        <f t="shared" ref="U35:U61" si="19">(S35*COS((O35/180)*PI()))</f>
        <v>23.144710443293427</v>
      </c>
      <c r="V35" s="20">
        <f t="shared" ref="V35:V61" si="20">(R35+X35*SIN((O35/180)*PI()))</f>
        <v>53.351797404591551</v>
      </c>
      <c r="W35" s="16">
        <f t="shared" ref="W35:W61" si="21">W34</f>
        <v>54</v>
      </c>
      <c r="X35" s="21">
        <f t="shared" ref="X35:X61" si="22">X34</f>
        <v>9.7999999999999989</v>
      </c>
      <c r="Y35" s="13">
        <f t="shared" ref="Y35:Y61" si="23">Y34</f>
        <v>9.81</v>
      </c>
      <c r="Z35" s="14">
        <f t="shared" ref="Z35:Z61" si="24">(T35/Y35)*((U35+((U35^2)+2*Y35*V35)^(1/2)))-(AA35)</f>
        <v>44.825258840480089</v>
      </c>
      <c r="AA35" s="13">
        <f t="shared" ref="AA35:AA61" si="25">(X35*COS((O35/180)*PI()))</f>
        <v>9.2089876837019009</v>
      </c>
      <c r="AB35" s="13">
        <f t="shared" ref="AB35:AB61" si="26">Q35-(Q35/3)</f>
        <v>17.200000000000003</v>
      </c>
      <c r="AC35" s="15">
        <f t="shared" ref="AC35:AC61" si="27">AB35+Z35</f>
        <v>62.025258840480092</v>
      </c>
    </row>
    <row r="36" spans="1:29" x14ac:dyDescent="0.25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29"/>
      <c r="O36" s="12">
        <v>21</v>
      </c>
      <c r="P36" s="13">
        <f t="shared" si="14"/>
        <v>24</v>
      </c>
      <c r="Q36" s="13">
        <f t="shared" si="15"/>
        <v>25.8</v>
      </c>
      <c r="R36" s="13">
        <f t="shared" si="16"/>
        <v>50</v>
      </c>
      <c r="S36" s="13">
        <f t="shared" si="17"/>
        <v>24.630086404143977</v>
      </c>
      <c r="T36" s="13">
        <f t="shared" si="18"/>
        <v>8.8266335617766547</v>
      </c>
      <c r="U36" s="13">
        <f t="shared" si="19"/>
        <v>22.994166569843664</v>
      </c>
      <c r="V36" s="20">
        <f t="shared" si="20"/>
        <v>53.512005905543944</v>
      </c>
      <c r="W36" s="16">
        <f t="shared" si="21"/>
        <v>54</v>
      </c>
      <c r="X36" s="21">
        <f t="shared" si="22"/>
        <v>9.7999999999999989</v>
      </c>
      <c r="Y36" s="13">
        <f t="shared" si="23"/>
        <v>9.81</v>
      </c>
      <c r="Z36" s="14">
        <f t="shared" si="24"/>
        <v>47.289391941143244</v>
      </c>
      <c r="AA36" s="13">
        <f t="shared" si="25"/>
        <v>9.1490881796725763</v>
      </c>
      <c r="AB36" s="13">
        <f t="shared" si="26"/>
        <v>17.200000000000003</v>
      </c>
      <c r="AC36" s="15">
        <f t="shared" si="27"/>
        <v>64.489391941143253</v>
      </c>
    </row>
    <row r="37" spans="1:29" x14ac:dyDescent="0.2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6"/>
      <c r="N37" s="29"/>
      <c r="O37" s="12">
        <v>22</v>
      </c>
      <c r="P37" s="13">
        <f t="shared" si="14"/>
        <v>24</v>
      </c>
      <c r="Q37" s="13">
        <f t="shared" si="15"/>
        <v>25.8</v>
      </c>
      <c r="R37" s="13">
        <f t="shared" si="16"/>
        <v>50</v>
      </c>
      <c r="S37" s="13">
        <f t="shared" si="17"/>
        <v>24.630086404143977</v>
      </c>
      <c r="T37" s="13">
        <f t="shared" si="18"/>
        <v>9.2265927633959457</v>
      </c>
      <c r="U37" s="13">
        <f t="shared" si="19"/>
        <v>22.836618450507238</v>
      </c>
      <c r="V37" s="20">
        <f t="shared" si="20"/>
        <v>53.671144615475939</v>
      </c>
      <c r="W37" s="16">
        <f t="shared" si="21"/>
        <v>54</v>
      </c>
      <c r="X37" s="21">
        <f t="shared" si="22"/>
        <v>9.7999999999999989</v>
      </c>
      <c r="Y37" s="13">
        <f t="shared" si="23"/>
        <v>9.81</v>
      </c>
      <c r="Z37" s="14">
        <f t="shared" si="24"/>
        <v>49.712745475518766</v>
      </c>
      <c r="AA37" s="13">
        <f t="shared" si="25"/>
        <v>9.0864017747545152</v>
      </c>
      <c r="AB37" s="13">
        <f t="shared" si="26"/>
        <v>17.200000000000003</v>
      </c>
      <c r="AC37" s="15">
        <f t="shared" si="27"/>
        <v>66.912745475518761</v>
      </c>
    </row>
    <row r="38" spans="1:29" x14ac:dyDescent="0.25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6"/>
      <c r="N38" s="29"/>
      <c r="O38" s="12">
        <v>23</v>
      </c>
      <c r="P38" s="13">
        <f t="shared" si="14"/>
        <v>24</v>
      </c>
      <c r="Q38" s="13">
        <f t="shared" si="15"/>
        <v>25.8</v>
      </c>
      <c r="R38" s="13">
        <f t="shared" si="16"/>
        <v>50</v>
      </c>
      <c r="S38" s="13">
        <f t="shared" si="17"/>
        <v>24.630086404143977</v>
      </c>
      <c r="T38" s="13">
        <f t="shared" si="18"/>
        <v>9.6237414554794949</v>
      </c>
      <c r="U38" s="13">
        <f t="shared" si="19"/>
        <v>22.672114075967496</v>
      </c>
      <c r="V38" s="20">
        <f t="shared" si="20"/>
        <v>53.829165059194885</v>
      </c>
      <c r="W38" s="16">
        <f t="shared" si="21"/>
        <v>54</v>
      </c>
      <c r="X38" s="21">
        <f t="shared" si="22"/>
        <v>9.7999999999999989</v>
      </c>
      <c r="Y38" s="13">
        <f t="shared" si="23"/>
        <v>9.81</v>
      </c>
      <c r="Z38" s="14">
        <f t="shared" si="24"/>
        <v>52.093509013952826</v>
      </c>
      <c r="AA38" s="13">
        <f t="shared" si="25"/>
        <v>9.0209475638339143</v>
      </c>
      <c r="AB38" s="13">
        <f t="shared" si="26"/>
        <v>17.200000000000003</v>
      </c>
      <c r="AC38" s="15">
        <f t="shared" si="27"/>
        <v>69.293509013952828</v>
      </c>
    </row>
    <row r="39" spans="1:29" ht="18.75" customHeight="1" x14ac:dyDescent="0.25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  <c r="N39" s="29"/>
      <c r="O39" s="12">
        <v>24</v>
      </c>
      <c r="P39" s="13">
        <f t="shared" si="14"/>
        <v>24</v>
      </c>
      <c r="Q39" s="13">
        <f t="shared" si="15"/>
        <v>25.8</v>
      </c>
      <c r="R39" s="13">
        <f t="shared" si="16"/>
        <v>50</v>
      </c>
      <c r="S39" s="13">
        <f t="shared" si="17"/>
        <v>24.630086404143977</v>
      </c>
      <c r="T39" s="13">
        <f t="shared" si="18"/>
        <v>10.017958662688427</v>
      </c>
      <c r="U39" s="13">
        <f t="shared" si="19"/>
        <v>22.50070355585051</v>
      </c>
      <c r="V39" s="20">
        <f t="shared" si="20"/>
        <v>53.986019102142841</v>
      </c>
      <c r="W39" s="16">
        <f t="shared" si="21"/>
        <v>54</v>
      </c>
      <c r="X39" s="21">
        <f t="shared" si="22"/>
        <v>9.7999999999999989</v>
      </c>
      <c r="Y39" s="13">
        <f t="shared" si="23"/>
        <v>9.81</v>
      </c>
      <c r="Z39" s="14">
        <f t="shared" si="24"/>
        <v>54.429932987919202</v>
      </c>
      <c r="AA39" s="13">
        <f t="shared" si="25"/>
        <v>8.9527454848974877</v>
      </c>
      <c r="AB39" s="13">
        <f t="shared" si="26"/>
        <v>17.200000000000003</v>
      </c>
      <c r="AC39" s="15">
        <f t="shared" si="27"/>
        <v>71.629932987919204</v>
      </c>
    </row>
    <row r="40" spans="1:29" x14ac:dyDescent="0.25"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29"/>
      <c r="O40" s="12">
        <v>25</v>
      </c>
      <c r="P40" s="13">
        <f t="shared" si="14"/>
        <v>24</v>
      </c>
      <c r="Q40" s="13">
        <f t="shared" si="15"/>
        <v>25.8</v>
      </c>
      <c r="R40" s="13">
        <f t="shared" si="16"/>
        <v>50</v>
      </c>
      <c r="S40" s="13">
        <f t="shared" si="17"/>
        <v>24.630086404143977</v>
      </c>
      <c r="T40" s="13">
        <f t="shared" si="18"/>
        <v>10.409124302642562</v>
      </c>
      <c r="U40" s="13">
        <f t="shared" si="19"/>
        <v>22.322439103461207</v>
      </c>
      <c r="V40" s="20">
        <f t="shared" si="20"/>
        <v>54.141658965058852</v>
      </c>
      <c r="W40" s="16">
        <f t="shared" si="21"/>
        <v>54</v>
      </c>
      <c r="X40" s="21">
        <f t="shared" si="22"/>
        <v>9.7999999999999989</v>
      </c>
      <c r="Y40" s="13">
        <f t="shared" si="23"/>
        <v>9.81</v>
      </c>
      <c r="Z40" s="14">
        <f t="shared" si="24"/>
        <v>56.720330841811396</v>
      </c>
      <c r="AA40" s="13">
        <f t="shared" si="25"/>
        <v>8.8818163129591685</v>
      </c>
      <c r="AB40" s="13">
        <f t="shared" si="26"/>
        <v>17.200000000000003</v>
      </c>
      <c r="AC40" s="15">
        <f t="shared" si="27"/>
        <v>73.920330841811392</v>
      </c>
    </row>
    <row r="41" spans="1:29" x14ac:dyDescent="0.25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29"/>
      <c r="O41" s="12">
        <v>26</v>
      </c>
      <c r="P41" s="13">
        <f t="shared" si="14"/>
        <v>24</v>
      </c>
      <c r="Q41" s="13">
        <f t="shared" si="15"/>
        <v>25.8</v>
      </c>
      <c r="R41" s="13">
        <f t="shared" si="16"/>
        <v>50</v>
      </c>
      <c r="S41" s="13">
        <f t="shared" si="17"/>
        <v>24.630086404143977</v>
      </c>
      <c r="T41" s="13">
        <f t="shared" si="18"/>
        <v>10.79711922249866</v>
      </c>
      <c r="U41" s="13">
        <f t="shared" si="19"/>
        <v>22.137375019878668</v>
      </c>
      <c r="V41" s="20">
        <f t="shared" si="20"/>
        <v>54.296037238532961</v>
      </c>
      <c r="W41" s="16">
        <f t="shared" si="21"/>
        <v>54</v>
      </c>
      <c r="X41" s="21">
        <f t="shared" si="22"/>
        <v>9.7999999999999989</v>
      </c>
      <c r="Y41" s="13">
        <f t="shared" si="23"/>
        <v>9.81</v>
      </c>
      <c r="Z41" s="14">
        <f t="shared" si="24"/>
        <v>58.963081089559282</v>
      </c>
      <c r="AA41" s="13">
        <f t="shared" si="25"/>
        <v>8.808181653731836</v>
      </c>
      <c r="AB41" s="13">
        <f t="shared" si="26"/>
        <v>17.200000000000003</v>
      </c>
      <c r="AC41" s="15">
        <f t="shared" si="27"/>
        <v>76.163081089559284</v>
      </c>
    </row>
    <row r="42" spans="1:29" x14ac:dyDescent="0.25"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29"/>
      <c r="O42" s="12">
        <v>27</v>
      </c>
      <c r="P42" s="13">
        <f t="shared" si="14"/>
        <v>24</v>
      </c>
      <c r="Q42" s="13">
        <f t="shared" si="15"/>
        <v>25.8</v>
      </c>
      <c r="R42" s="13">
        <f t="shared" si="16"/>
        <v>50</v>
      </c>
      <c r="S42" s="13">
        <f t="shared" si="17"/>
        <v>24.630086404143977</v>
      </c>
      <c r="T42" s="13">
        <f t="shared" si="18"/>
        <v>11.18182523524554</v>
      </c>
      <c r="U42" s="13">
        <f t="shared" si="19"/>
        <v>21.945567677415504</v>
      </c>
      <c r="V42" s="20">
        <f t="shared" si="20"/>
        <v>54.449106897447557</v>
      </c>
      <c r="W42" s="16">
        <f t="shared" si="21"/>
        <v>54</v>
      </c>
      <c r="X42" s="21">
        <f t="shared" si="22"/>
        <v>9.7999999999999989</v>
      </c>
      <c r="Y42" s="13">
        <f t="shared" si="23"/>
        <v>9.81</v>
      </c>
      <c r="Z42" s="14">
        <f t="shared" si="24"/>
        <v>61.156629272550589</v>
      </c>
      <c r="AA42" s="13">
        <f t="shared" si="25"/>
        <v>8.7318639370460041</v>
      </c>
      <c r="AB42" s="13">
        <f t="shared" si="26"/>
        <v>17.200000000000003</v>
      </c>
      <c r="AC42" s="15">
        <f t="shared" si="27"/>
        <v>78.356629272550592</v>
      </c>
    </row>
    <row r="43" spans="1:29" x14ac:dyDescent="0.25"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29"/>
      <c r="O43" s="12">
        <v>28</v>
      </c>
      <c r="P43" s="13">
        <f t="shared" si="14"/>
        <v>24</v>
      </c>
      <c r="Q43" s="13">
        <f t="shared" si="15"/>
        <v>25.8</v>
      </c>
      <c r="R43" s="13">
        <f t="shared" si="16"/>
        <v>50</v>
      </c>
      <c r="S43" s="13">
        <f t="shared" si="17"/>
        <v>24.630086404143977</v>
      </c>
      <c r="T43" s="13">
        <f t="shared" si="18"/>
        <v>11.563125155704995</v>
      </c>
      <c r="U43" s="13">
        <f t="shared" si="19"/>
        <v>21.747075502446311</v>
      </c>
      <c r="V43" s="20">
        <f t="shared" si="20"/>
        <v>54.600821315301729</v>
      </c>
      <c r="W43" s="16">
        <f t="shared" si="21"/>
        <v>54</v>
      </c>
      <c r="X43" s="21">
        <f t="shared" si="22"/>
        <v>9.7999999999999989</v>
      </c>
      <c r="Y43" s="13">
        <f t="shared" si="23"/>
        <v>9.81</v>
      </c>
      <c r="Z43" s="14">
        <f t="shared" si="24"/>
        <v>63.299489815404172</v>
      </c>
      <c r="AA43" s="13">
        <f t="shared" si="25"/>
        <v>8.6528864100174836</v>
      </c>
      <c r="AB43" s="13">
        <f t="shared" si="26"/>
        <v>17.200000000000003</v>
      </c>
      <c r="AC43" s="15">
        <f t="shared" si="27"/>
        <v>80.499489815404175</v>
      </c>
    </row>
    <row r="44" spans="1:29" x14ac:dyDescent="0.25"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6"/>
      <c r="N44" s="29"/>
      <c r="O44" s="12">
        <v>29</v>
      </c>
      <c r="P44" s="13">
        <f t="shared" si="14"/>
        <v>24</v>
      </c>
      <c r="Q44" s="13">
        <f t="shared" si="15"/>
        <v>25.8</v>
      </c>
      <c r="R44" s="13">
        <f t="shared" si="16"/>
        <v>50</v>
      </c>
      <c r="S44" s="13">
        <f t="shared" si="17"/>
        <v>24.630086404143977</v>
      </c>
      <c r="T44" s="13">
        <f t="shared" si="18"/>
        <v>11.940902836227512</v>
      </c>
      <c r="U44" s="13">
        <f t="shared" si="19"/>
        <v>21.541958957610419</v>
      </c>
      <c r="V44" s="20">
        <f t="shared" si="20"/>
        <v>54.751134278414099</v>
      </c>
      <c r="W44" s="16">
        <f t="shared" si="21"/>
        <v>54</v>
      </c>
      <c r="X44" s="21">
        <f t="shared" si="22"/>
        <v>9.7999999999999989</v>
      </c>
      <c r="Y44" s="13">
        <f t="shared" si="23"/>
        <v>9.81</v>
      </c>
      <c r="Z44" s="14">
        <f t="shared" si="24"/>
        <v>65.39024777621411</v>
      </c>
      <c r="AA44" s="13">
        <f t="shared" si="25"/>
        <v>8.5712731299660767</v>
      </c>
      <c r="AB44" s="13">
        <f t="shared" si="26"/>
        <v>17.200000000000003</v>
      </c>
      <c r="AC44" s="15">
        <f t="shared" si="27"/>
        <v>82.590247776214113</v>
      </c>
    </row>
    <row r="45" spans="1:29" x14ac:dyDescent="0.25"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  <c r="N45" s="29"/>
      <c r="O45" s="12">
        <v>30</v>
      </c>
      <c r="P45" s="13">
        <f t="shared" si="14"/>
        <v>24</v>
      </c>
      <c r="Q45" s="13">
        <f t="shared" si="15"/>
        <v>25.8</v>
      </c>
      <c r="R45" s="13">
        <f t="shared" si="16"/>
        <v>50</v>
      </c>
      <c r="S45" s="13">
        <f t="shared" si="17"/>
        <v>24.630086404143977</v>
      </c>
      <c r="T45" s="13">
        <f t="shared" si="18"/>
        <v>12.315043202071987</v>
      </c>
      <c r="U45" s="13">
        <f t="shared" si="19"/>
        <v>21.330280523394404</v>
      </c>
      <c r="V45" s="20">
        <f t="shared" si="20"/>
        <v>54.9</v>
      </c>
      <c r="W45" s="16">
        <f t="shared" si="21"/>
        <v>54</v>
      </c>
      <c r="X45" s="21">
        <f t="shared" si="22"/>
        <v>9.7999999999999989</v>
      </c>
      <c r="Y45" s="13">
        <f t="shared" si="23"/>
        <v>9.81</v>
      </c>
      <c r="Z45" s="14">
        <f t="shared" si="24"/>
        <v>67.427560487959639</v>
      </c>
      <c r="AA45" s="13">
        <f t="shared" si="25"/>
        <v>8.4870489570874987</v>
      </c>
      <c r="AB45" s="13">
        <f t="shared" si="26"/>
        <v>17.200000000000003</v>
      </c>
      <c r="AC45" s="15">
        <f t="shared" si="27"/>
        <v>84.627560487959641</v>
      </c>
    </row>
    <row r="46" spans="1:29" x14ac:dyDescent="0.25">
      <c r="A46" s="17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6"/>
      <c r="N46" s="29"/>
      <c r="O46" s="12">
        <v>31</v>
      </c>
      <c r="P46" s="13">
        <f t="shared" si="14"/>
        <v>24</v>
      </c>
      <c r="Q46" s="13">
        <f t="shared" si="15"/>
        <v>25.8</v>
      </c>
      <c r="R46" s="13">
        <f t="shared" si="16"/>
        <v>50</v>
      </c>
      <c r="S46" s="13">
        <f t="shared" si="17"/>
        <v>24.630086404143977</v>
      </c>
      <c r="T46" s="13">
        <f t="shared" si="18"/>
        <v>12.685432286458612</v>
      </c>
      <c r="U46" s="13">
        <f t="shared" si="19"/>
        <v>21.11210467909989</v>
      </c>
      <c r="V46" s="20">
        <f t="shared" si="20"/>
        <v>55.04737313411853</v>
      </c>
      <c r="W46" s="16">
        <f t="shared" si="21"/>
        <v>54</v>
      </c>
      <c r="X46" s="21">
        <f t="shared" si="22"/>
        <v>9.7999999999999989</v>
      </c>
      <c r="Y46" s="13">
        <f t="shared" si="23"/>
        <v>9.81</v>
      </c>
      <c r="Z46" s="14">
        <f t="shared" si="24"/>
        <v>69.410159087856414</v>
      </c>
      <c r="AA46" s="13">
        <f t="shared" si="25"/>
        <v>8.4002395468806998</v>
      </c>
      <c r="AB46" s="13">
        <f t="shared" si="26"/>
        <v>17.200000000000003</v>
      </c>
      <c r="AC46" s="15">
        <f t="shared" si="27"/>
        <v>86.610159087856417</v>
      </c>
    </row>
    <row r="47" spans="1:29" x14ac:dyDescent="0.25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6"/>
      <c r="O47" s="12">
        <v>32</v>
      </c>
      <c r="P47" s="13">
        <f t="shared" si="14"/>
        <v>24</v>
      </c>
      <c r="Q47" s="13">
        <f t="shared" si="15"/>
        <v>25.8</v>
      </c>
      <c r="R47" s="13">
        <f t="shared" si="16"/>
        <v>50</v>
      </c>
      <c r="S47" s="13">
        <f t="shared" si="17"/>
        <v>24.630086404143977</v>
      </c>
      <c r="T47" s="13">
        <f t="shared" si="18"/>
        <v>13.051957265284241</v>
      </c>
      <c r="U47" s="13">
        <f t="shared" si="19"/>
        <v>20.88749788320257</v>
      </c>
      <c r="V47" s="20">
        <f t="shared" si="20"/>
        <v>55.193208789485411</v>
      </c>
      <c r="W47" s="16">
        <f t="shared" si="21"/>
        <v>54</v>
      </c>
      <c r="X47" s="21">
        <f t="shared" si="22"/>
        <v>9.7999999999999989</v>
      </c>
      <c r="Y47" s="13">
        <f t="shared" si="23"/>
        <v>9.81</v>
      </c>
      <c r="Z47" s="14">
        <f t="shared" si="24"/>
        <v>71.336849931510798</v>
      </c>
      <c r="AA47" s="13">
        <f t="shared" si="25"/>
        <v>8.3108713423329732</v>
      </c>
      <c r="AB47" s="13">
        <f t="shared" si="26"/>
        <v>17.200000000000003</v>
      </c>
      <c r="AC47" s="15">
        <f t="shared" si="27"/>
        <v>88.536849931510801</v>
      </c>
    </row>
    <row r="48" spans="1:29" x14ac:dyDescent="0.25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O48" s="12">
        <v>33</v>
      </c>
      <c r="P48" s="13">
        <f t="shared" si="14"/>
        <v>24</v>
      </c>
      <c r="Q48" s="13">
        <f t="shared" si="15"/>
        <v>25.8</v>
      </c>
      <c r="R48" s="13">
        <f t="shared" si="16"/>
        <v>50</v>
      </c>
      <c r="S48" s="13">
        <f t="shared" si="17"/>
        <v>24.630086404143977</v>
      </c>
      <c r="T48" s="13">
        <f t="shared" si="18"/>
        <v>13.414506491489712</v>
      </c>
      <c r="U48" s="13">
        <f t="shared" si="19"/>
        <v>20.656528553108295</v>
      </c>
      <c r="V48" s="20">
        <f t="shared" si="20"/>
        <v>55.337462543147261</v>
      </c>
      <c r="W48" s="16">
        <f t="shared" si="21"/>
        <v>54</v>
      </c>
      <c r="X48" s="21">
        <f t="shared" si="22"/>
        <v>9.7999999999999989</v>
      </c>
      <c r="Y48" s="13">
        <f t="shared" si="23"/>
        <v>9.81</v>
      </c>
      <c r="Z48" s="14">
        <f t="shared" si="24"/>
        <v>73.206515888830552</v>
      </c>
      <c r="AA48" s="13">
        <f t="shared" si="25"/>
        <v>8.2189715658651554</v>
      </c>
      <c r="AB48" s="13">
        <f t="shared" si="26"/>
        <v>17.200000000000003</v>
      </c>
      <c r="AC48" s="15">
        <f t="shared" si="27"/>
        <v>90.406515888830555</v>
      </c>
    </row>
    <row r="49" spans="1:29" x14ac:dyDescent="0.25"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6"/>
      <c r="O49" s="12">
        <v>34</v>
      </c>
      <c r="P49" s="13">
        <f t="shared" si="14"/>
        <v>24</v>
      </c>
      <c r="Q49" s="13">
        <f t="shared" si="15"/>
        <v>25.8</v>
      </c>
      <c r="R49" s="13">
        <f t="shared" si="16"/>
        <v>50</v>
      </c>
      <c r="S49" s="13">
        <f t="shared" si="17"/>
        <v>24.630086404143977</v>
      </c>
      <c r="T49" s="13">
        <f t="shared" si="18"/>
        <v>13.772969529068636</v>
      </c>
      <c r="U49" s="13">
        <f t="shared" si="19"/>
        <v>20.419267044312459</v>
      </c>
      <c r="V49" s="20">
        <f t="shared" si="20"/>
        <v>55.480090454013322</v>
      </c>
      <c r="W49" s="16">
        <f t="shared" si="21"/>
        <v>54</v>
      </c>
      <c r="X49" s="21">
        <f t="shared" si="22"/>
        <v>9.7999999999999989</v>
      </c>
      <c r="Y49" s="13">
        <f t="shared" si="23"/>
        <v>9.81</v>
      </c>
      <c r="Z49" s="14">
        <f t="shared" si="24"/>
        <v>75.01811751874294</v>
      </c>
      <c r="AA49" s="13">
        <f t="shared" si="25"/>
        <v>8.1245682110394082</v>
      </c>
      <c r="AB49" s="13">
        <f t="shared" si="26"/>
        <v>17.200000000000003</v>
      </c>
      <c r="AC49" s="15">
        <f t="shared" si="27"/>
        <v>92.218117518742943</v>
      </c>
    </row>
    <row r="50" spans="1:29" x14ac:dyDescent="0.25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6"/>
      <c r="O50" s="12">
        <v>35</v>
      </c>
      <c r="P50" s="13">
        <f t="shared" si="14"/>
        <v>24</v>
      </c>
      <c r="Q50" s="13">
        <f t="shared" si="15"/>
        <v>25.8</v>
      </c>
      <c r="R50" s="13">
        <f t="shared" si="16"/>
        <v>50</v>
      </c>
      <c r="S50" s="13">
        <f t="shared" si="17"/>
        <v>24.630086404143977</v>
      </c>
      <c r="T50" s="13">
        <f t="shared" si="18"/>
        <v>14.127237186707253</v>
      </c>
      <c r="U50" s="13">
        <f t="shared" si="19"/>
        <v>20.175785628969042</v>
      </c>
      <c r="V50" s="20">
        <f t="shared" si="20"/>
        <v>55.621049076240254</v>
      </c>
      <c r="W50" s="16">
        <f t="shared" si="21"/>
        <v>54</v>
      </c>
      <c r="X50" s="21">
        <f t="shared" si="22"/>
        <v>9.7999999999999989</v>
      </c>
      <c r="Y50" s="13">
        <f t="shared" si="23"/>
        <v>9.81</v>
      </c>
      <c r="Z50" s="14">
        <f t="shared" si="24"/>
        <v>76.770694119875472</v>
      </c>
      <c r="AA50" s="13">
        <f t="shared" si="25"/>
        <v>8.0276900340321191</v>
      </c>
      <c r="AB50" s="13">
        <f t="shared" si="26"/>
        <v>17.200000000000003</v>
      </c>
      <c r="AC50" s="15">
        <f t="shared" si="27"/>
        <v>93.970694119875475</v>
      </c>
    </row>
    <row r="51" spans="1:29" x14ac:dyDescent="0.2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  <c r="O51" s="12">
        <v>36</v>
      </c>
      <c r="P51" s="13">
        <f t="shared" si="14"/>
        <v>24</v>
      </c>
      <c r="Q51" s="13">
        <f t="shared" si="15"/>
        <v>25.8</v>
      </c>
      <c r="R51" s="13">
        <f t="shared" si="16"/>
        <v>50</v>
      </c>
      <c r="S51" s="13">
        <f t="shared" si="17"/>
        <v>24.630086404143977</v>
      </c>
      <c r="T51" s="13">
        <f t="shared" si="18"/>
        <v>14.47720155104518</v>
      </c>
      <c r="U51" s="13">
        <f t="shared" si="19"/>
        <v>19.92615847387582</v>
      </c>
      <c r="V51" s="20">
        <f t="shared" si="20"/>
        <v>55.76029547246624</v>
      </c>
      <c r="W51" s="16">
        <f t="shared" si="21"/>
        <v>54</v>
      </c>
      <c r="X51" s="21">
        <f t="shared" si="22"/>
        <v>9.7999999999999989</v>
      </c>
      <c r="Y51" s="13">
        <f t="shared" si="23"/>
        <v>9.81</v>
      </c>
      <c r="Z51" s="14">
        <f t="shared" si="24"/>
        <v>78.463364654466872</v>
      </c>
      <c r="AA51" s="13">
        <f t="shared" si="25"/>
        <v>7.9283665448744838</v>
      </c>
      <c r="AB51" s="13">
        <f t="shared" si="26"/>
        <v>17.200000000000003</v>
      </c>
      <c r="AC51" s="15">
        <f t="shared" si="27"/>
        <v>95.663364654466875</v>
      </c>
    </row>
    <row r="52" spans="1:29" x14ac:dyDescent="0.2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6"/>
      <c r="O52" s="12">
        <v>37</v>
      </c>
      <c r="P52" s="13">
        <f t="shared" si="14"/>
        <v>24</v>
      </c>
      <c r="Q52" s="13">
        <f t="shared" si="15"/>
        <v>25.8</v>
      </c>
      <c r="R52" s="13">
        <f t="shared" si="16"/>
        <v>50</v>
      </c>
      <c r="S52" s="13">
        <f t="shared" si="17"/>
        <v>24.630086404143977</v>
      </c>
      <c r="T52" s="13">
        <f t="shared" si="18"/>
        <v>14.822756019546857</v>
      </c>
      <c r="U52" s="13">
        <f t="shared" si="19"/>
        <v>19.670461617882417</v>
      </c>
      <c r="V52" s="20">
        <f t="shared" si="20"/>
        <v>55.897787226890074</v>
      </c>
      <c r="W52" s="16">
        <f t="shared" si="21"/>
        <v>54</v>
      </c>
      <c r="X52" s="21">
        <f t="shared" si="22"/>
        <v>9.7999999999999989</v>
      </c>
      <c r="Y52" s="13">
        <f t="shared" si="23"/>
        <v>9.81</v>
      </c>
      <c r="Z52" s="14">
        <f t="shared" si="24"/>
        <v>80.095328542894649</v>
      </c>
      <c r="AA52" s="13">
        <f t="shared" si="25"/>
        <v>7.8266279984634686</v>
      </c>
      <c r="AB52" s="13">
        <f t="shared" si="26"/>
        <v>17.200000000000003</v>
      </c>
      <c r="AC52" s="15">
        <f t="shared" si="27"/>
        <v>97.295328542894651</v>
      </c>
    </row>
    <row r="53" spans="1:29" x14ac:dyDescent="0.2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6"/>
      <c r="O53" s="12">
        <v>38</v>
      </c>
      <c r="P53" s="13">
        <f t="shared" si="14"/>
        <v>24</v>
      </c>
      <c r="Q53" s="13">
        <f t="shared" si="15"/>
        <v>25.8</v>
      </c>
      <c r="R53" s="13">
        <f t="shared" si="16"/>
        <v>50</v>
      </c>
      <c r="S53" s="13">
        <f t="shared" si="17"/>
        <v>24.630086404143977</v>
      </c>
      <c r="T53" s="13">
        <f t="shared" si="18"/>
        <v>15.163795332973718</v>
      </c>
      <c r="U53" s="13">
        <f t="shared" si="19"/>
        <v>19.408772948728171</v>
      </c>
      <c r="V53" s="20">
        <f t="shared" si="20"/>
        <v>56.03348245819145</v>
      </c>
      <c r="W53" s="16">
        <f t="shared" si="21"/>
        <v>54</v>
      </c>
      <c r="X53" s="21">
        <f t="shared" si="22"/>
        <v>9.7999999999999989</v>
      </c>
      <c r="Y53" s="13">
        <f t="shared" si="23"/>
        <v>9.81</v>
      </c>
      <c r="Z53" s="14">
        <f t="shared" si="24"/>
        <v>81.665866326335021</v>
      </c>
      <c r="AA53" s="13">
        <f t="shared" si="25"/>
        <v>7.7225053853458734</v>
      </c>
      <c r="AB53" s="13">
        <f t="shared" si="26"/>
        <v>17.200000000000003</v>
      </c>
      <c r="AC53" s="15">
        <f t="shared" si="27"/>
        <v>98.865866326335023</v>
      </c>
    </row>
    <row r="54" spans="1:29" x14ac:dyDescent="0.25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6"/>
      <c r="O54" s="12">
        <v>39</v>
      </c>
      <c r="P54" s="13">
        <f t="shared" si="14"/>
        <v>24</v>
      </c>
      <c r="Q54" s="13">
        <f t="shared" si="15"/>
        <v>25.8</v>
      </c>
      <c r="R54" s="13">
        <f t="shared" si="16"/>
        <v>50</v>
      </c>
      <c r="S54" s="13">
        <f t="shared" si="17"/>
        <v>24.630086404143977</v>
      </c>
      <c r="T54" s="13">
        <f t="shared" si="18"/>
        <v>15.500215607447174</v>
      </c>
      <c r="U54" s="13">
        <f t="shared" si="19"/>
        <v>19.14117217931674</v>
      </c>
      <c r="V54" s="20">
        <f t="shared" si="20"/>
        <v>56.167339832288405</v>
      </c>
      <c r="W54" s="16">
        <f t="shared" si="21"/>
        <v>54</v>
      </c>
      <c r="X54" s="21">
        <f t="shared" si="22"/>
        <v>9.7999999999999989</v>
      </c>
      <c r="Y54" s="13">
        <f t="shared" si="23"/>
        <v>9.81</v>
      </c>
      <c r="Z54" s="14">
        <f t="shared" si="24"/>
        <v>83.174340195208359</v>
      </c>
      <c r="AA54" s="13">
        <f t="shared" si="25"/>
        <v>7.6160304222783139</v>
      </c>
      <c r="AB54" s="13">
        <f t="shared" si="26"/>
        <v>17.200000000000003</v>
      </c>
      <c r="AC54" s="15">
        <f t="shared" si="27"/>
        <v>100.37434019520836</v>
      </c>
    </row>
    <row r="55" spans="1:29" x14ac:dyDescent="0.2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  <c r="O55" s="12">
        <v>40</v>
      </c>
      <c r="P55" s="13">
        <f t="shared" si="14"/>
        <v>24</v>
      </c>
      <c r="Q55" s="13">
        <f t="shared" si="15"/>
        <v>25.8</v>
      </c>
      <c r="R55" s="13">
        <f t="shared" si="16"/>
        <v>50</v>
      </c>
      <c r="S55" s="13">
        <f t="shared" si="17"/>
        <v>24.630086404143977</v>
      </c>
      <c r="T55" s="13">
        <f t="shared" si="18"/>
        <v>15.831914366092636</v>
      </c>
      <c r="U55" s="13">
        <f t="shared" si="19"/>
        <v>18.867740823434783</v>
      </c>
      <c r="V55" s="20">
        <f t="shared" si="20"/>
        <v>56.299318574928087</v>
      </c>
      <c r="W55" s="16">
        <f t="shared" si="21"/>
        <v>54</v>
      </c>
      <c r="X55" s="21">
        <f t="shared" si="22"/>
        <v>9.7999999999999989</v>
      </c>
      <c r="Y55" s="13">
        <f t="shared" si="23"/>
        <v>9.81</v>
      </c>
      <c r="Z55" s="14">
        <f t="shared" si="24"/>
        <v>84.620194381211519</v>
      </c>
      <c r="AA55" s="13">
        <f t="shared" si="25"/>
        <v>7.5072355425659838</v>
      </c>
      <c r="AB55" s="13">
        <f t="shared" si="26"/>
        <v>17.200000000000003</v>
      </c>
      <c r="AC55" s="15">
        <f t="shared" si="27"/>
        <v>101.82019438121152</v>
      </c>
    </row>
    <row r="56" spans="1:29" x14ac:dyDescent="0.25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6"/>
      <c r="O56" s="12">
        <v>41</v>
      </c>
      <c r="P56" s="13">
        <f t="shared" si="14"/>
        <v>24</v>
      </c>
      <c r="Q56" s="13">
        <f t="shared" si="15"/>
        <v>25.8</v>
      </c>
      <c r="R56" s="13">
        <f t="shared" si="16"/>
        <v>50</v>
      </c>
      <c r="S56" s="13">
        <f t="shared" si="17"/>
        <v>24.630086404143977</v>
      </c>
      <c r="T56" s="13">
        <f t="shared" si="18"/>
        <v>16.158790570254993</v>
      </c>
      <c r="U56" s="13">
        <f t="shared" si="19"/>
        <v>18.588562170922106</v>
      </c>
      <c r="V56" s="20">
        <f t="shared" si="20"/>
        <v>56.429378484106969</v>
      </c>
      <c r="W56" s="16">
        <f t="shared" si="21"/>
        <v>54</v>
      </c>
      <c r="X56" s="21">
        <f t="shared" si="22"/>
        <v>9.7999999999999989</v>
      </c>
      <c r="Y56" s="13">
        <f t="shared" si="23"/>
        <v>9.81</v>
      </c>
      <c r="Z56" s="14">
        <f t="shared" si="24"/>
        <v>86.002955410899077</v>
      </c>
      <c r="AA56" s="13">
        <f t="shared" si="25"/>
        <v>7.396153886183165</v>
      </c>
      <c r="AB56" s="13">
        <f t="shared" si="26"/>
        <v>17.200000000000003</v>
      </c>
      <c r="AC56" s="15">
        <f t="shared" si="27"/>
        <v>103.20295541089908</v>
      </c>
    </row>
    <row r="57" spans="1:29" x14ac:dyDescent="0.25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6"/>
      <c r="O57" s="12">
        <v>42</v>
      </c>
      <c r="P57" s="13">
        <f t="shared" si="14"/>
        <v>24</v>
      </c>
      <c r="Q57" s="13">
        <f t="shared" si="15"/>
        <v>25.8</v>
      </c>
      <c r="R57" s="13">
        <f t="shared" si="16"/>
        <v>50</v>
      </c>
      <c r="S57" s="13">
        <f t="shared" si="17"/>
        <v>24.630086404143977</v>
      </c>
      <c r="T57" s="13">
        <f t="shared" si="18"/>
        <v>16.48074465027593</v>
      </c>
      <c r="U57" s="13">
        <f t="shared" si="19"/>
        <v>18.303721262300716</v>
      </c>
      <c r="V57" s="20">
        <f t="shared" si="20"/>
        <v>56.55747994231681</v>
      </c>
      <c r="W57" s="16">
        <f t="shared" si="21"/>
        <v>54</v>
      </c>
      <c r="X57" s="21">
        <f t="shared" si="22"/>
        <v>9.7999999999999989</v>
      </c>
      <c r="Y57" s="13">
        <f t="shared" si="23"/>
        <v>9.81</v>
      </c>
      <c r="Z57" s="14">
        <f t="shared" si="24"/>
        <v>87.322232218945743</v>
      </c>
      <c r="AA57" s="13">
        <f t="shared" si="25"/>
        <v>7.2828192896784625</v>
      </c>
      <c r="AB57" s="13">
        <f t="shared" si="26"/>
        <v>17.200000000000003</v>
      </c>
      <c r="AC57" s="15">
        <f t="shared" si="27"/>
        <v>104.52223221894575</v>
      </c>
    </row>
    <row r="58" spans="1:29" x14ac:dyDescent="0.25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6"/>
      <c r="O58" s="12">
        <v>43</v>
      </c>
      <c r="P58" s="13">
        <f t="shared" si="14"/>
        <v>24</v>
      </c>
      <c r="Q58" s="13">
        <f t="shared" si="15"/>
        <v>25.8</v>
      </c>
      <c r="R58" s="13">
        <f t="shared" si="16"/>
        <v>50</v>
      </c>
      <c r="S58" s="13">
        <f t="shared" si="17"/>
        <v>24.630086404143977</v>
      </c>
      <c r="T58" s="13">
        <f t="shared" si="18"/>
        <v>16.797678535823831</v>
      </c>
      <c r="U58" s="13">
        <f t="shared" si="19"/>
        <v>18.013304862870701</v>
      </c>
      <c r="V58" s="20">
        <f t="shared" si="20"/>
        <v>56.683583928612485</v>
      </c>
      <c r="W58" s="16">
        <f t="shared" si="21"/>
        <v>54</v>
      </c>
      <c r="X58" s="21">
        <f t="shared" si="22"/>
        <v>9.7999999999999989</v>
      </c>
      <c r="Y58" s="13">
        <f t="shared" si="23"/>
        <v>9.81</v>
      </c>
      <c r="Z58" s="14">
        <f t="shared" si="24"/>
        <v>88.577716119409217</v>
      </c>
      <c r="AA58" s="13">
        <f t="shared" si="25"/>
        <v>7.1672662758678696</v>
      </c>
      <c r="AB58" s="13">
        <f t="shared" si="26"/>
        <v>17.200000000000003</v>
      </c>
      <c r="AC58" s="15">
        <f t="shared" si="27"/>
        <v>105.77771611940922</v>
      </c>
    </row>
    <row r="59" spans="1:29" x14ac:dyDescent="0.2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6"/>
      <c r="O59" s="12">
        <v>44</v>
      </c>
      <c r="P59" s="13">
        <f t="shared" si="14"/>
        <v>24</v>
      </c>
      <c r="Q59" s="13">
        <f t="shared" si="15"/>
        <v>25.8</v>
      </c>
      <c r="R59" s="13">
        <f t="shared" si="16"/>
        <v>50</v>
      </c>
      <c r="S59" s="13">
        <f t="shared" si="17"/>
        <v>24.630086404143977</v>
      </c>
      <c r="T59" s="13">
        <f t="shared" si="18"/>
        <v>17.109495685766959</v>
      </c>
      <c r="U59" s="13">
        <f t="shared" si="19"/>
        <v>17.717401436280657</v>
      </c>
      <c r="V59" s="20">
        <f t="shared" si="20"/>
        <v>56.807652030498176</v>
      </c>
      <c r="W59" s="16">
        <f t="shared" si="21"/>
        <v>54</v>
      </c>
      <c r="X59" s="21">
        <f t="shared" si="22"/>
        <v>9.7999999999999989</v>
      </c>
      <c r="Y59" s="13">
        <f t="shared" si="23"/>
        <v>9.81</v>
      </c>
      <c r="Z59" s="14">
        <f t="shared" si="24"/>
        <v>89.769180633511326</v>
      </c>
      <c r="AA59" s="13">
        <f t="shared" si="25"/>
        <v>7.0495300433187813</v>
      </c>
      <c r="AB59" s="13">
        <f t="shared" si="26"/>
        <v>17.200000000000003</v>
      </c>
      <c r="AC59" s="15">
        <f t="shared" si="27"/>
        <v>106.96918063351133</v>
      </c>
    </row>
    <row r="60" spans="1:29" ht="16.5" thickBot="1" x14ac:dyDescent="0.3"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9"/>
      <c r="O60" s="12">
        <v>45</v>
      </c>
      <c r="P60" s="13">
        <f t="shared" si="14"/>
        <v>24</v>
      </c>
      <c r="Q60" s="13">
        <f t="shared" si="15"/>
        <v>25.8</v>
      </c>
      <c r="R60" s="13">
        <f t="shared" si="16"/>
        <v>50</v>
      </c>
      <c r="S60" s="13">
        <f t="shared" si="17"/>
        <v>24.630086404143977</v>
      </c>
      <c r="T60" s="13">
        <f t="shared" si="18"/>
        <v>17.416101117580794</v>
      </c>
      <c r="U60" s="13">
        <f t="shared" si="19"/>
        <v>17.416101117580794</v>
      </c>
      <c r="V60" s="20">
        <f t="shared" si="20"/>
        <v>56.929646455628166</v>
      </c>
      <c r="W60" s="16">
        <f t="shared" si="21"/>
        <v>54</v>
      </c>
      <c r="X60" s="21">
        <f t="shared" si="22"/>
        <v>9.7999999999999989</v>
      </c>
      <c r="Y60" s="13">
        <f t="shared" si="23"/>
        <v>9.81</v>
      </c>
      <c r="Z60" s="14">
        <f t="shared" si="24"/>
        <v>90.896481172669709</v>
      </c>
      <c r="AA60" s="13">
        <f t="shared" si="25"/>
        <v>6.9296464556281654</v>
      </c>
      <c r="AB60" s="13">
        <f t="shared" si="26"/>
        <v>17.200000000000003</v>
      </c>
      <c r="AC60" s="15">
        <f t="shared" si="27"/>
        <v>108.09648117266971</v>
      </c>
    </row>
    <row r="61" spans="1:29" ht="16.5" thickBot="1" x14ac:dyDescent="0.3">
      <c r="O61" s="12">
        <v>46</v>
      </c>
      <c r="P61" s="13">
        <f t="shared" si="14"/>
        <v>24</v>
      </c>
      <c r="Q61" s="13">
        <f t="shared" si="15"/>
        <v>25.8</v>
      </c>
      <c r="R61" s="13">
        <f t="shared" si="16"/>
        <v>50</v>
      </c>
      <c r="S61" s="13">
        <f t="shared" si="17"/>
        <v>24.630086404143977</v>
      </c>
      <c r="T61" s="13">
        <f t="shared" si="18"/>
        <v>17.717401436280653</v>
      </c>
      <c r="U61" s="13">
        <f t="shared" si="19"/>
        <v>17.109495685766962</v>
      </c>
      <c r="V61" s="20">
        <f t="shared" si="20"/>
        <v>57.049530043318782</v>
      </c>
      <c r="W61" s="16">
        <f t="shared" si="21"/>
        <v>54</v>
      </c>
      <c r="X61" s="21">
        <f t="shared" si="22"/>
        <v>9.7999999999999989</v>
      </c>
      <c r="Y61" s="13">
        <f t="shared" si="23"/>
        <v>9.81</v>
      </c>
      <c r="Z61" s="14">
        <f t="shared" si="24"/>
        <v>91.959554575745202</v>
      </c>
      <c r="AA61" s="13">
        <f t="shared" si="25"/>
        <v>6.8076520304981738</v>
      </c>
      <c r="AB61" s="13">
        <f t="shared" si="26"/>
        <v>17.200000000000003</v>
      </c>
      <c r="AC61" s="15">
        <f t="shared" si="27"/>
        <v>109.1595545757452</v>
      </c>
    </row>
    <row r="62" spans="1:29" ht="15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6"/>
      <c r="K62" s="28"/>
      <c r="L62" s="28"/>
      <c r="M62" s="28"/>
      <c r="N62" s="33"/>
      <c r="O62" s="37" t="s">
        <v>13</v>
      </c>
      <c r="P62" s="44" t="s">
        <v>23</v>
      </c>
      <c r="Q62" s="44" t="s">
        <v>24</v>
      </c>
      <c r="R62" s="44" t="s">
        <v>26</v>
      </c>
      <c r="S62" s="37" t="s">
        <v>22</v>
      </c>
      <c r="T62" s="37" t="s">
        <v>16</v>
      </c>
      <c r="U62" s="37" t="s">
        <v>17</v>
      </c>
      <c r="V62" s="37" t="s">
        <v>18</v>
      </c>
      <c r="W62" s="44" t="s">
        <v>31</v>
      </c>
      <c r="X62" s="37" t="s">
        <v>19</v>
      </c>
      <c r="Y62" s="37" t="s">
        <v>25</v>
      </c>
      <c r="Z62" s="39" t="s">
        <v>14</v>
      </c>
      <c r="AA62" s="37" t="s">
        <v>20</v>
      </c>
      <c r="AB62" s="37" t="s">
        <v>21</v>
      </c>
      <c r="AC62" s="46" t="s">
        <v>15</v>
      </c>
    </row>
    <row r="63" spans="1:29" ht="16.5" thickBot="1" x14ac:dyDescent="0.3">
      <c r="A63" s="28"/>
      <c r="B63" s="60" t="s">
        <v>54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2"/>
      <c r="N63" s="33"/>
      <c r="O63" s="38"/>
      <c r="P63" s="45"/>
      <c r="Q63" s="45"/>
      <c r="R63" s="45"/>
      <c r="S63" s="38"/>
      <c r="T63" s="38"/>
      <c r="U63" s="38"/>
      <c r="V63" s="38"/>
      <c r="W63" s="45"/>
      <c r="X63" s="38"/>
      <c r="Y63" s="38"/>
      <c r="Z63" s="40"/>
      <c r="AA63" s="38"/>
      <c r="AB63" s="38"/>
      <c r="AC63" s="47"/>
    </row>
    <row r="64" spans="1:29" x14ac:dyDescent="0.25">
      <c r="A64" s="28"/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5"/>
      <c r="N64" s="33"/>
      <c r="O64" s="12">
        <v>47</v>
      </c>
      <c r="P64" s="13">
        <f>P61</f>
        <v>24</v>
      </c>
      <c r="Q64" s="13">
        <f>Q61</f>
        <v>25.8</v>
      </c>
      <c r="R64" s="13">
        <f>R61</f>
        <v>50</v>
      </c>
      <c r="S64" s="13">
        <f>(2*PI()*P64*X64)/60</f>
        <v>24.630086404143977</v>
      </c>
      <c r="T64" s="13">
        <f>(S64*SIN((O64/180*PI())))</f>
        <v>18.013304862870701</v>
      </c>
      <c r="U64" s="13">
        <f>(S64*COS((O64/180)*PI()))</f>
        <v>16.797678535823831</v>
      </c>
      <c r="V64" s="20">
        <f>(R64+X64*SIN((O64/180)*PI()))</f>
        <v>57.167266275867867</v>
      </c>
      <c r="W64" s="16">
        <f>W61</f>
        <v>54</v>
      </c>
      <c r="X64" s="21">
        <f>X61</f>
        <v>9.7999999999999989</v>
      </c>
      <c r="Y64" s="13">
        <v>9.81</v>
      </c>
      <c r="Z64" s="14">
        <f>(T64/Y64)*((U64+((U64^2)+2*Y64*V64)^(1/2)))-(AA64)</f>
        <v>92.95841849971788</v>
      </c>
      <c r="AA64" s="13">
        <f>(X64*COS((O64/180)*PI()))</f>
        <v>6.6835839286124843</v>
      </c>
      <c r="AB64" s="13">
        <f>Q64-(Q64/3)</f>
        <v>17.200000000000003</v>
      </c>
      <c r="AC64" s="15">
        <f>AB64+Z64</f>
        <v>110.15841849971788</v>
      </c>
    </row>
    <row r="65" spans="1:29" x14ac:dyDescent="0.25">
      <c r="A65" s="28"/>
      <c r="J65" s="31"/>
      <c r="K65" s="31"/>
      <c r="L65" s="31"/>
      <c r="M65" s="31"/>
      <c r="N65" s="33"/>
      <c r="O65" s="12">
        <v>48</v>
      </c>
      <c r="P65" s="13">
        <f>P64</f>
        <v>24</v>
      </c>
      <c r="Q65" s="13">
        <f>Q64</f>
        <v>25.8</v>
      </c>
      <c r="R65" s="13">
        <f>R64</f>
        <v>50</v>
      </c>
      <c r="S65" s="13">
        <f>(2*PI()*P65*X65)/60</f>
        <v>24.630086404143977</v>
      </c>
      <c r="T65" s="13">
        <f>(S65*SIN((O65/180*PI())))</f>
        <v>18.303721262300716</v>
      </c>
      <c r="U65" s="13">
        <f>(S65*COS((O65/180)*PI()))</f>
        <v>16.48074465027593</v>
      </c>
      <c r="V65" s="20">
        <f>(R65+X65*SIN((O65/180)*PI()))</f>
        <v>57.282819289678464</v>
      </c>
      <c r="W65" s="16">
        <f>W64</f>
        <v>54</v>
      </c>
      <c r="X65" s="21">
        <f>X64</f>
        <v>9.7999999999999989</v>
      </c>
      <c r="Y65" s="13">
        <f>Y64</f>
        <v>9.81</v>
      </c>
      <c r="Z65" s="14">
        <f>(T65/Y65)*((U65+((U65^2)+2*Y65*V65)^(1/2)))-(AA65)</f>
        <v>93.893170663272485</v>
      </c>
      <c r="AA65" s="13">
        <f>(X65*COS((O65/180)*PI()))</f>
        <v>6.5574799423168102</v>
      </c>
      <c r="AB65" s="13">
        <f>Q65-(Q65/3)</f>
        <v>17.200000000000003</v>
      </c>
      <c r="AC65" s="15">
        <f>AB65+Z65</f>
        <v>111.09317066327249</v>
      </c>
    </row>
    <row r="66" spans="1:29" ht="16.5" thickBot="1" x14ac:dyDescent="0.3">
      <c r="A66" s="28"/>
      <c r="J66" s="31"/>
      <c r="K66" s="31"/>
      <c r="L66" s="31"/>
      <c r="M66" s="31"/>
      <c r="N66" s="33"/>
      <c r="O66" s="12">
        <v>49</v>
      </c>
      <c r="P66" s="13">
        <f t="shared" ref="P66:P92" si="28">P65</f>
        <v>24</v>
      </c>
      <c r="Q66" s="13">
        <f t="shared" ref="Q66:Q92" si="29">Q65</f>
        <v>25.8</v>
      </c>
      <c r="R66" s="13">
        <f t="shared" ref="R66:R92" si="30">R65</f>
        <v>50</v>
      </c>
      <c r="S66" s="13">
        <f t="shared" ref="S66:S92" si="31">(2*PI()*P66*X66)/60</f>
        <v>24.630086404143977</v>
      </c>
      <c r="T66" s="13">
        <f t="shared" ref="T66:T92" si="32">(S66*SIN((O66/180*PI())))</f>
        <v>18.588562170922103</v>
      </c>
      <c r="U66" s="13">
        <f t="shared" ref="U66:U92" si="33">(S66*COS((O66/180)*PI()))</f>
        <v>16.158790570254997</v>
      </c>
      <c r="V66" s="20">
        <f t="shared" ref="V66:V92" si="34">(R66+X66*SIN((O66/180)*PI()))</f>
        <v>57.396153886183164</v>
      </c>
      <c r="W66" s="16">
        <f t="shared" ref="W66:W92" si="35">W65</f>
        <v>54</v>
      </c>
      <c r="X66" s="21">
        <f t="shared" ref="X66:X92" si="36">X65</f>
        <v>9.7999999999999989</v>
      </c>
      <c r="Y66" s="13">
        <f t="shared" ref="Y66:Y92" si="37">Y65</f>
        <v>9.81</v>
      </c>
      <c r="Z66" s="14">
        <f t="shared" ref="Z66:Z92" si="38">(T66/Y66)*((U66+((U66^2)+2*Y66*V66)^(1/2)))-(AA66)</f>
        <v>94.76398794306111</v>
      </c>
      <c r="AA66" s="13">
        <f t="shared" ref="AA66:AA92" si="39">(X66*COS((O66/180)*PI()))</f>
        <v>6.4293784841069721</v>
      </c>
      <c r="AB66" s="13">
        <f t="shared" ref="AB66:AB92" si="40">Q66-(Q66/3)</f>
        <v>17.200000000000003</v>
      </c>
      <c r="AC66" s="15">
        <f t="shared" ref="AC66:AC92" si="41">AB66+Z66</f>
        <v>111.96398794306111</v>
      </c>
    </row>
    <row r="67" spans="1:29" x14ac:dyDescent="0.25">
      <c r="A67" s="28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3"/>
      <c r="N67" s="33"/>
      <c r="O67" s="12">
        <v>50</v>
      </c>
      <c r="P67" s="13">
        <f t="shared" si="28"/>
        <v>24</v>
      </c>
      <c r="Q67" s="13">
        <f t="shared" si="29"/>
        <v>25.8</v>
      </c>
      <c r="R67" s="13">
        <f t="shared" si="30"/>
        <v>50</v>
      </c>
      <c r="S67" s="13">
        <f t="shared" si="31"/>
        <v>24.630086404143977</v>
      </c>
      <c r="T67" s="13">
        <f t="shared" si="32"/>
        <v>18.867740823434783</v>
      </c>
      <c r="U67" s="13">
        <f t="shared" si="33"/>
        <v>15.831914366092638</v>
      </c>
      <c r="V67" s="20">
        <f t="shared" si="34"/>
        <v>57.507235542565986</v>
      </c>
      <c r="W67" s="16">
        <f t="shared" si="35"/>
        <v>54</v>
      </c>
      <c r="X67" s="21">
        <f t="shared" si="36"/>
        <v>9.7999999999999989</v>
      </c>
      <c r="Y67" s="13">
        <f t="shared" si="37"/>
        <v>9.81</v>
      </c>
      <c r="Z67" s="14">
        <f t="shared" si="38"/>
        <v>95.571125322719624</v>
      </c>
      <c r="AA67" s="13">
        <f t="shared" si="39"/>
        <v>6.2993185749280851</v>
      </c>
      <c r="AB67" s="13">
        <f t="shared" si="40"/>
        <v>17.200000000000003</v>
      </c>
      <c r="AC67" s="15">
        <f t="shared" si="41"/>
        <v>112.77112532271963</v>
      </c>
    </row>
    <row r="68" spans="1:29" x14ac:dyDescent="0.25">
      <c r="A68" s="28"/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6"/>
      <c r="N68" s="33"/>
      <c r="O68" s="12">
        <v>51</v>
      </c>
      <c r="P68" s="13">
        <f t="shared" si="28"/>
        <v>24</v>
      </c>
      <c r="Q68" s="13">
        <f t="shared" si="29"/>
        <v>25.8</v>
      </c>
      <c r="R68" s="13">
        <f t="shared" si="30"/>
        <v>50</v>
      </c>
      <c r="S68" s="13">
        <f t="shared" si="31"/>
        <v>24.630086404143977</v>
      </c>
      <c r="T68" s="13">
        <f t="shared" si="32"/>
        <v>19.141172179316737</v>
      </c>
      <c r="U68" s="13">
        <f t="shared" si="33"/>
        <v>15.500215607447174</v>
      </c>
      <c r="V68" s="20">
        <f t="shared" si="34"/>
        <v>57.616030422278314</v>
      </c>
      <c r="W68" s="16">
        <f t="shared" si="35"/>
        <v>54</v>
      </c>
      <c r="X68" s="21">
        <f t="shared" si="36"/>
        <v>9.7999999999999989</v>
      </c>
      <c r="Y68" s="13">
        <f t="shared" si="37"/>
        <v>9.81</v>
      </c>
      <c r="Z68" s="14">
        <f t="shared" si="38"/>
        <v>96.314914695041423</v>
      </c>
      <c r="AA68" s="13">
        <f t="shared" si="39"/>
        <v>6.1673398322884072</v>
      </c>
      <c r="AB68" s="13">
        <f t="shared" si="40"/>
        <v>17.200000000000003</v>
      </c>
      <c r="AC68" s="15">
        <f t="shared" si="41"/>
        <v>113.51491469504143</v>
      </c>
    </row>
    <row r="69" spans="1:29" x14ac:dyDescent="0.25">
      <c r="A69" s="28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6"/>
      <c r="N69" s="33"/>
      <c r="O69" s="12">
        <v>52</v>
      </c>
      <c r="P69" s="13">
        <f t="shared" si="28"/>
        <v>24</v>
      </c>
      <c r="Q69" s="13">
        <f t="shared" si="29"/>
        <v>25.8</v>
      </c>
      <c r="R69" s="13">
        <f t="shared" si="30"/>
        <v>50</v>
      </c>
      <c r="S69" s="13">
        <f t="shared" si="31"/>
        <v>24.630086404143977</v>
      </c>
      <c r="T69" s="13">
        <f t="shared" si="32"/>
        <v>19.408772948728171</v>
      </c>
      <c r="U69" s="13">
        <f t="shared" si="33"/>
        <v>15.163795332973718</v>
      </c>
      <c r="V69" s="20">
        <f t="shared" si="34"/>
        <v>57.722505385345876</v>
      </c>
      <c r="W69" s="16">
        <f t="shared" si="35"/>
        <v>54</v>
      </c>
      <c r="X69" s="21">
        <f t="shared" si="36"/>
        <v>9.7999999999999989</v>
      </c>
      <c r="Y69" s="13">
        <f t="shared" si="37"/>
        <v>9.81</v>
      </c>
      <c r="Z69" s="14">
        <f t="shared" si="38"/>
        <v>96.995763518065587</v>
      </c>
      <c r="AA69" s="13">
        <f t="shared" si="39"/>
        <v>6.0334824581914503</v>
      </c>
      <c r="AB69" s="13">
        <f t="shared" si="40"/>
        <v>17.200000000000003</v>
      </c>
      <c r="AC69" s="15">
        <f t="shared" si="41"/>
        <v>114.19576351806559</v>
      </c>
    </row>
    <row r="70" spans="1:29" x14ac:dyDescent="0.25">
      <c r="A70" s="28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6"/>
      <c r="N70" s="33"/>
      <c r="O70" s="12">
        <v>53</v>
      </c>
      <c r="P70" s="13">
        <f t="shared" si="28"/>
        <v>24</v>
      </c>
      <c r="Q70" s="13">
        <f t="shared" si="29"/>
        <v>25.8</v>
      </c>
      <c r="R70" s="13">
        <f t="shared" si="30"/>
        <v>50</v>
      </c>
      <c r="S70" s="13">
        <f t="shared" si="31"/>
        <v>24.630086404143977</v>
      </c>
      <c r="T70" s="13">
        <f t="shared" si="32"/>
        <v>19.670461617882417</v>
      </c>
      <c r="U70" s="13">
        <f t="shared" si="33"/>
        <v>14.82275601954686</v>
      </c>
      <c r="V70" s="20">
        <f t="shared" si="34"/>
        <v>57.826627998463465</v>
      </c>
      <c r="W70" s="16">
        <f t="shared" si="35"/>
        <v>54</v>
      </c>
      <c r="X70" s="21">
        <f t="shared" si="36"/>
        <v>9.7999999999999989</v>
      </c>
      <c r="Y70" s="13">
        <f t="shared" si="37"/>
        <v>9.81</v>
      </c>
      <c r="Z70" s="14">
        <f t="shared" si="38"/>
        <v>97.614153326208282</v>
      </c>
      <c r="AA70" s="13">
        <f t="shared" si="39"/>
        <v>5.8977872268900731</v>
      </c>
      <c r="AB70" s="13">
        <f t="shared" si="40"/>
        <v>17.200000000000003</v>
      </c>
      <c r="AC70" s="15">
        <f t="shared" si="41"/>
        <v>114.81415332620828</v>
      </c>
    </row>
    <row r="71" spans="1:29" x14ac:dyDescent="0.25">
      <c r="A71" s="28"/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6"/>
      <c r="N71" s="33"/>
      <c r="O71" s="12">
        <v>54</v>
      </c>
      <c r="P71" s="13">
        <f t="shared" si="28"/>
        <v>24</v>
      </c>
      <c r="Q71" s="13">
        <f t="shared" si="29"/>
        <v>25.8</v>
      </c>
      <c r="R71" s="13">
        <f t="shared" si="30"/>
        <v>50</v>
      </c>
      <c r="S71" s="13">
        <f t="shared" si="31"/>
        <v>24.630086404143977</v>
      </c>
      <c r="T71" s="13">
        <f t="shared" si="32"/>
        <v>19.92615847387582</v>
      </c>
      <c r="U71" s="13">
        <f t="shared" si="33"/>
        <v>14.47720155104518</v>
      </c>
      <c r="V71" s="20">
        <f t="shared" si="34"/>
        <v>57.928366544874486</v>
      </c>
      <c r="W71" s="16">
        <f t="shared" si="35"/>
        <v>54</v>
      </c>
      <c r="X71" s="21">
        <f t="shared" si="36"/>
        <v>9.7999999999999989</v>
      </c>
      <c r="Y71" s="13">
        <f t="shared" si="37"/>
        <v>9.81</v>
      </c>
      <c r="Z71" s="14">
        <f t="shared" si="38"/>
        <v>98.170638097964201</v>
      </c>
      <c r="AA71" s="13">
        <f t="shared" si="39"/>
        <v>5.7602954724662361</v>
      </c>
      <c r="AB71" s="13">
        <f t="shared" si="40"/>
        <v>17.200000000000003</v>
      </c>
      <c r="AC71" s="15">
        <f t="shared" si="41"/>
        <v>115.3706380979642</v>
      </c>
    </row>
    <row r="72" spans="1:29" x14ac:dyDescent="0.25">
      <c r="A72" s="28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6"/>
      <c r="N72" s="33"/>
      <c r="O72" s="12">
        <v>55</v>
      </c>
      <c r="P72" s="13">
        <f t="shared" si="28"/>
        <v>24</v>
      </c>
      <c r="Q72" s="13">
        <f t="shared" si="29"/>
        <v>25.8</v>
      </c>
      <c r="R72" s="13">
        <f t="shared" si="30"/>
        <v>50</v>
      </c>
      <c r="S72" s="13">
        <f t="shared" si="31"/>
        <v>24.630086404143977</v>
      </c>
      <c r="T72" s="13">
        <f t="shared" si="32"/>
        <v>20.175785628969042</v>
      </c>
      <c r="U72" s="13">
        <f t="shared" si="33"/>
        <v>14.127237186707255</v>
      </c>
      <c r="V72" s="20">
        <f t="shared" si="34"/>
        <v>58.027690034032119</v>
      </c>
      <c r="W72" s="16">
        <f t="shared" si="35"/>
        <v>54</v>
      </c>
      <c r="X72" s="21">
        <f t="shared" si="36"/>
        <v>9.7999999999999989</v>
      </c>
      <c r="Y72" s="13">
        <f t="shared" si="37"/>
        <v>9.81</v>
      </c>
      <c r="Z72" s="14">
        <f t="shared" si="38"/>
        <v>98.66584248212358</v>
      </c>
      <c r="AA72" s="13">
        <f t="shared" si="39"/>
        <v>5.6210490762402516</v>
      </c>
      <c r="AB72" s="13">
        <f t="shared" si="40"/>
        <v>17.200000000000003</v>
      </c>
      <c r="AC72" s="15">
        <f t="shared" si="41"/>
        <v>115.86584248212358</v>
      </c>
    </row>
    <row r="73" spans="1:29" x14ac:dyDescent="0.25">
      <c r="A73" s="28"/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6"/>
      <c r="N73" s="33"/>
      <c r="O73" s="12">
        <v>56</v>
      </c>
      <c r="P73" s="13">
        <f t="shared" si="28"/>
        <v>24</v>
      </c>
      <c r="Q73" s="13">
        <f t="shared" si="29"/>
        <v>25.8</v>
      </c>
      <c r="R73" s="13">
        <f t="shared" si="30"/>
        <v>50</v>
      </c>
      <c r="S73" s="13">
        <f t="shared" si="31"/>
        <v>24.630086404143977</v>
      </c>
      <c r="T73" s="13">
        <f t="shared" si="32"/>
        <v>20.419267044312459</v>
      </c>
      <c r="U73" s="13">
        <f t="shared" si="33"/>
        <v>13.772969529068636</v>
      </c>
      <c r="V73" s="20">
        <f t="shared" si="34"/>
        <v>58.12456821103941</v>
      </c>
      <c r="W73" s="16">
        <f t="shared" si="35"/>
        <v>54</v>
      </c>
      <c r="X73" s="21">
        <f t="shared" si="36"/>
        <v>9.7999999999999989</v>
      </c>
      <c r="Y73" s="13">
        <f t="shared" si="37"/>
        <v>9.81</v>
      </c>
      <c r="Z73" s="14">
        <f t="shared" si="38"/>
        <v>99.100459884893993</v>
      </c>
      <c r="AA73" s="13">
        <f t="shared" si="39"/>
        <v>5.4800904540133182</v>
      </c>
      <c r="AB73" s="13">
        <f t="shared" si="40"/>
        <v>17.200000000000003</v>
      </c>
      <c r="AC73" s="15">
        <f t="shared" si="41"/>
        <v>116.300459884894</v>
      </c>
    </row>
    <row r="74" spans="1:29" x14ac:dyDescent="0.25">
      <c r="A74" s="28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6"/>
      <c r="N74" s="33"/>
      <c r="O74" s="12">
        <v>57</v>
      </c>
      <c r="P74" s="13">
        <f t="shared" si="28"/>
        <v>24</v>
      </c>
      <c r="Q74" s="13">
        <f t="shared" si="29"/>
        <v>25.8</v>
      </c>
      <c r="R74" s="13">
        <f t="shared" si="30"/>
        <v>50</v>
      </c>
      <c r="S74" s="13">
        <f t="shared" si="31"/>
        <v>24.630086404143977</v>
      </c>
      <c r="T74" s="13">
        <f t="shared" si="32"/>
        <v>20.656528553108295</v>
      </c>
      <c r="U74" s="13">
        <f t="shared" si="33"/>
        <v>13.414506491489718</v>
      </c>
      <c r="V74" s="20">
        <f t="shared" si="34"/>
        <v>58.218971565865154</v>
      </c>
      <c r="W74" s="16">
        <f t="shared" si="35"/>
        <v>54</v>
      </c>
      <c r="X74" s="21">
        <f t="shared" si="36"/>
        <v>9.7999999999999989</v>
      </c>
      <c r="Y74" s="13">
        <f t="shared" si="37"/>
        <v>9.81</v>
      </c>
      <c r="Z74" s="14">
        <f t="shared" si="38"/>
        <v>99.475250420779616</v>
      </c>
      <c r="AA74" s="13">
        <f t="shared" si="39"/>
        <v>5.3374625431472662</v>
      </c>
      <c r="AB74" s="13">
        <f t="shared" si="40"/>
        <v>17.200000000000003</v>
      </c>
      <c r="AC74" s="15">
        <f t="shared" si="41"/>
        <v>116.67525042077962</v>
      </c>
    </row>
    <row r="75" spans="1:29" x14ac:dyDescent="0.25">
      <c r="A75" s="28"/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6"/>
      <c r="N75" s="33"/>
      <c r="O75" s="12">
        <v>58</v>
      </c>
      <c r="P75" s="13">
        <f t="shared" si="28"/>
        <v>24</v>
      </c>
      <c r="Q75" s="13">
        <f t="shared" si="29"/>
        <v>25.8</v>
      </c>
      <c r="R75" s="13">
        <f t="shared" si="30"/>
        <v>50</v>
      </c>
      <c r="S75" s="13">
        <f t="shared" si="31"/>
        <v>24.630086404143977</v>
      </c>
      <c r="T75" s="13">
        <f t="shared" si="32"/>
        <v>20.88749788320257</v>
      </c>
      <c r="U75" s="13">
        <f t="shared" si="33"/>
        <v>13.051957265284241</v>
      </c>
      <c r="V75" s="20">
        <f t="shared" si="34"/>
        <v>58.310871342332973</v>
      </c>
      <c r="W75" s="16">
        <f t="shared" si="35"/>
        <v>54</v>
      </c>
      <c r="X75" s="21">
        <f t="shared" si="36"/>
        <v>9.7999999999999989</v>
      </c>
      <c r="Y75" s="13">
        <f t="shared" si="37"/>
        <v>9.81</v>
      </c>
      <c r="Z75" s="14">
        <f t="shared" si="38"/>
        <v>99.791038730557801</v>
      </c>
      <c r="AA75" s="13">
        <f t="shared" si="39"/>
        <v>5.1932087894854071</v>
      </c>
      <c r="AB75" s="13">
        <f t="shared" si="40"/>
        <v>17.200000000000003</v>
      </c>
      <c r="AC75" s="15">
        <f t="shared" si="41"/>
        <v>116.9910387305578</v>
      </c>
    </row>
    <row r="76" spans="1:29" x14ac:dyDescent="0.25">
      <c r="A76" s="28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  <c r="N76" s="33"/>
      <c r="O76" s="12">
        <v>59</v>
      </c>
      <c r="P76" s="13">
        <f t="shared" si="28"/>
        <v>24</v>
      </c>
      <c r="Q76" s="13">
        <f t="shared" si="29"/>
        <v>25.8</v>
      </c>
      <c r="R76" s="13">
        <f t="shared" si="30"/>
        <v>50</v>
      </c>
      <c r="S76" s="13">
        <f t="shared" si="31"/>
        <v>24.630086404143977</v>
      </c>
      <c r="T76" s="13">
        <f t="shared" si="32"/>
        <v>21.112104679099886</v>
      </c>
      <c r="U76" s="13">
        <f t="shared" si="33"/>
        <v>12.685432286458617</v>
      </c>
      <c r="V76" s="20">
        <f t="shared" si="34"/>
        <v>58.400239546880698</v>
      </c>
      <c r="W76" s="16">
        <f t="shared" si="35"/>
        <v>54</v>
      </c>
      <c r="X76" s="21">
        <f t="shared" si="36"/>
        <v>9.7999999999999989</v>
      </c>
      <c r="Y76" s="13">
        <f t="shared" si="37"/>
        <v>9.81</v>
      </c>
      <c r="Z76" s="14">
        <f t="shared" si="38"/>
        <v>100.04871167019922</v>
      </c>
      <c r="AA76" s="13">
        <f t="shared" si="39"/>
        <v>5.0473731341185326</v>
      </c>
      <c r="AB76" s="13">
        <f t="shared" si="40"/>
        <v>17.200000000000003</v>
      </c>
      <c r="AC76" s="15">
        <f t="shared" si="41"/>
        <v>117.24871167019923</v>
      </c>
    </row>
    <row r="77" spans="1:29" x14ac:dyDescent="0.25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6"/>
      <c r="N77" s="33"/>
      <c r="O77" s="12">
        <v>60</v>
      </c>
      <c r="P77" s="13">
        <f t="shared" si="28"/>
        <v>24</v>
      </c>
      <c r="Q77" s="13">
        <f t="shared" si="29"/>
        <v>25.8</v>
      </c>
      <c r="R77" s="13">
        <f t="shared" si="30"/>
        <v>50</v>
      </c>
      <c r="S77" s="13">
        <f t="shared" si="31"/>
        <v>24.630086404143977</v>
      </c>
      <c r="T77" s="13">
        <f t="shared" si="32"/>
        <v>21.3302805233944</v>
      </c>
      <c r="U77" s="13">
        <f t="shared" si="33"/>
        <v>12.315043202071992</v>
      </c>
      <c r="V77" s="20">
        <f t="shared" si="34"/>
        <v>58.487048957087495</v>
      </c>
      <c r="W77" s="16">
        <f t="shared" si="35"/>
        <v>54</v>
      </c>
      <c r="X77" s="21">
        <f t="shared" si="36"/>
        <v>9.7999999999999989</v>
      </c>
      <c r="Y77" s="13">
        <f t="shared" si="37"/>
        <v>9.81</v>
      </c>
      <c r="Z77" s="14">
        <f t="shared" si="38"/>
        <v>100.24921587510205</v>
      </c>
      <c r="AA77" s="13">
        <f t="shared" si="39"/>
        <v>4.9000000000000004</v>
      </c>
      <c r="AB77" s="13">
        <f t="shared" si="40"/>
        <v>17.200000000000003</v>
      </c>
      <c r="AC77" s="15">
        <f t="shared" si="41"/>
        <v>117.44921587510206</v>
      </c>
    </row>
    <row r="78" spans="1:29" x14ac:dyDescent="0.25">
      <c r="A78" s="28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6"/>
      <c r="N78" s="33"/>
      <c r="O78" s="12">
        <v>61</v>
      </c>
      <c r="P78" s="13">
        <f t="shared" si="28"/>
        <v>24</v>
      </c>
      <c r="Q78" s="13">
        <f t="shared" si="29"/>
        <v>25.8</v>
      </c>
      <c r="R78" s="13">
        <f t="shared" si="30"/>
        <v>50</v>
      </c>
      <c r="S78" s="13">
        <f t="shared" si="31"/>
        <v>24.630086404143977</v>
      </c>
      <c r="T78" s="13">
        <f t="shared" si="32"/>
        <v>21.541958957610419</v>
      </c>
      <c r="U78" s="13">
        <f t="shared" si="33"/>
        <v>11.940902836227512</v>
      </c>
      <c r="V78" s="20">
        <f t="shared" si="34"/>
        <v>58.571273129966073</v>
      </c>
      <c r="W78" s="16">
        <f t="shared" si="35"/>
        <v>54</v>
      </c>
      <c r="X78" s="21">
        <f t="shared" si="36"/>
        <v>9.7999999999999989</v>
      </c>
      <c r="Y78" s="13">
        <f t="shared" si="37"/>
        <v>9.81</v>
      </c>
      <c r="Z78" s="14">
        <f t="shared" si="38"/>
        <v>100.39355520455254</v>
      </c>
      <c r="AA78" s="13">
        <f t="shared" si="39"/>
        <v>4.7511342784141029</v>
      </c>
      <c r="AB78" s="13">
        <f t="shared" si="40"/>
        <v>17.200000000000003</v>
      </c>
      <c r="AC78" s="15">
        <f t="shared" si="41"/>
        <v>117.59355520455254</v>
      </c>
    </row>
    <row r="79" spans="1:29" x14ac:dyDescent="0.25">
      <c r="A79" s="28"/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6"/>
      <c r="N79" s="33"/>
      <c r="O79" s="12">
        <v>62</v>
      </c>
      <c r="P79" s="13">
        <f t="shared" si="28"/>
        <v>24</v>
      </c>
      <c r="Q79" s="13">
        <f t="shared" si="29"/>
        <v>25.8</v>
      </c>
      <c r="R79" s="13">
        <f t="shared" si="30"/>
        <v>50</v>
      </c>
      <c r="S79" s="13">
        <f t="shared" si="31"/>
        <v>24.630086404143977</v>
      </c>
      <c r="T79" s="13">
        <f t="shared" si="32"/>
        <v>21.747075502446307</v>
      </c>
      <c r="U79" s="13">
        <f t="shared" si="33"/>
        <v>11.563125155704997</v>
      </c>
      <c r="V79" s="20">
        <f t="shared" si="34"/>
        <v>58.65288641001748</v>
      </c>
      <c r="W79" s="16">
        <f t="shared" si="35"/>
        <v>54</v>
      </c>
      <c r="X79" s="21">
        <f t="shared" si="36"/>
        <v>9.7999999999999989</v>
      </c>
      <c r="Y79" s="13">
        <f t="shared" si="37"/>
        <v>9.81</v>
      </c>
      <c r="Z79" s="14">
        <f t="shared" si="38"/>
        <v>100.48278807187815</v>
      </c>
      <c r="AA79" s="13">
        <f t="shared" si="39"/>
        <v>4.6008213153017303</v>
      </c>
      <c r="AB79" s="13">
        <f t="shared" si="40"/>
        <v>17.200000000000003</v>
      </c>
      <c r="AC79" s="15">
        <f t="shared" si="41"/>
        <v>117.68278807187815</v>
      </c>
    </row>
    <row r="80" spans="1:29" x14ac:dyDescent="0.25">
      <c r="A80" s="28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6"/>
      <c r="N80" s="33"/>
      <c r="O80" s="12">
        <v>63</v>
      </c>
      <c r="P80" s="13">
        <f t="shared" si="28"/>
        <v>24</v>
      </c>
      <c r="Q80" s="13">
        <f t="shared" si="29"/>
        <v>25.8</v>
      </c>
      <c r="R80" s="13">
        <f t="shared" si="30"/>
        <v>50</v>
      </c>
      <c r="S80" s="13">
        <f t="shared" si="31"/>
        <v>24.630086404143977</v>
      </c>
      <c r="T80" s="13">
        <f t="shared" si="32"/>
        <v>21.9455676774155</v>
      </c>
      <c r="U80" s="13">
        <f t="shared" si="33"/>
        <v>11.181825235245542</v>
      </c>
      <c r="V80" s="20">
        <f t="shared" si="34"/>
        <v>58.731863937046001</v>
      </c>
      <c r="W80" s="16">
        <f t="shared" si="35"/>
        <v>54</v>
      </c>
      <c r="X80" s="21">
        <f t="shared" si="36"/>
        <v>9.7999999999999989</v>
      </c>
      <c r="Y80" s="13">
        <f t="shared" si="37"/>
        <v>9.81</v>
      </c>
      <c r="Z80" s="14">
        <f t="shared" si="38"/>
        <v>100.51802466632495</v>
      </c>
      <c r="AA80" s="13">
        <f t="shared" si="39"/>
        <v>4.4491068974475585</v>
      </c>
      <c r="AB80" s="13">
        <f t="shared" si="40"/>
        <v>17.200000000000003</v>
      </c>
      <c r="AC80" s="15">
        <f>AB80+Z80</f>
        <v>117.71802466632495</v>
      </c>
    </row>
    <row r="81" spans="1:29" x14ac:dyDescent="0.25">
      <c r="A81" s="28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6"/>
      <c r="N81" s="33"/>
      <c r="O81" s="12">
        <v>64</v>
      </c>
      <c r="P81" s="13">
        <f t="shared" si="28"/>
        <v>24</v>
      </c>
      <c r="Q81" s="13">
        <f t="shared" si="29"/>
        <v>25.8</v>
      </c>
      <c r="R81" s="13">
        <f t="shared" si="30"/>
        <v>50</v>
      </c>
      <c r="S81" s="13">
        <f t="shared" si="31"/>
        <v>24.630086404143977</v>
      </c>
      <c r="T81" s="13">
        <f t="shared" si="32"/>
        <v>22.137375019878668</v>
      </c>
      <c r="U81" s="13">
        <f t="shared" si="33"/>
        <v>10.79711922249866</v>
      </c>
      <c r="V81" s="20">
        <f t="shared" si="34"/>
        <v>58.808181653731836</v>
      </c>
      <c r="W81" s="16">
        <f t="shared" si="35"/>
        <v>54</v>
      </c>
      <c r="X81" s="21">
        <f t="shared" si="36"/>
        <v>9.7999999999999989</v>
      </c>
      <c r="Y81" s="13">
        <f t="shared" si="37"/>
        <v>9.81</v>
      </c>
      <c r="Z81" s="14">
        <f t="shared" si="38"/>
        <v>100.50042407326201</v>
      </c>
      <c r="AA81" s="13">
        <f t="shared" si="39"/>
        <v>4.2960372385329588</v>
      </c>
      <c r="AB81" s="13">
        <f t="shared" si="40"/>
        <v>17.200000000000003</v>
      </c>
      <c r="AC81" s="15">
        <f t="shared" si="41"/>
        <v>117.70042407326201</v>
      </c>
    </row>
    <row r="82" spans="1:29" x14ac:dyDescent="0.25">
      <c r="A82" s="28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6"/>
      <c r="N82" s="33"/>
      <c r="O82" s="12">
        <v>65</v>
      </c>
      <c r="P82" s="13">
        <f t="shared" si="28"/>
        <v>24</v>
      </c>
      <c r="Q82" s="13">
        <f t="shared" si="29"/>
        <v>25.8</v>
      </c>
      <c r="R82" s="13">
        <f t="shared" si="30"/>
        <v>50</v>
      </c>
      <c r="S82" s="13">
        <f t="shared" si="31"/>
        <v>24.630086404143977</v>
      </c>
      <c r="T82" s="13">
        <f t="shared" si="32"/>
        <v>22.322439103461207</v>
      </c>
      <c r="U82" s="13">
        <f t="shared" si="33"/>
        <v>10.409124302642562</v>
      </c>
      <c r="V82" s="20">
        <f t="shared" si="34"/>
        <v>58.881816312959167</v>
      </c>
      <c r="W82" s="16">
        <f t="shared" si="35"/>
        <v>54</v>
      </c>
      <c r="X82" s="21">
        <f t="shared" si="36"/>
        <v>9.7999999999999989</v>
      </c>
      <c r="Y82" s="13">
        <f t="shared" si="37"/>
        <v>9.81</v>
      </c>
      <c r="Z82" s="14">
        <f t="shared" si="38"/>
        <v>100.4311912998885</v>
      </c>
      <c r="AA82" s="13">
        <f t="shared" si="39"/>
        <v>4.1416589650588538</v>
      </c>
      <c r="AB82" s="13">
        <f t="shared" si="40"/>
        <v>17.200000000000003</v>
      </c>
      <c r="AC82" s="15">
        <f t="shared" si="41"/>
        <v>117.6311912998885</v>
      </c>
    </row>
    <row r="83" spans="1:29" x14ac:dyDescent="0.25">
      <c r="A83" s="28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6"/>
      <c r="N83" s="33"/>
      <c r="O83" s="12">
        <v>66</v>
      </c>
      <c r="P83" s="13">
        <f t="shared" si="28"/>
        <v>24</v>
      </c>
      <c r="Q83" s="13">
        <f t="shared" si="29"/>
        <v>25.8</v>
      </c>
      <c r="R83" s="13">
        <f t="shared" si="30"/>
        <v>50</v>
      </c>
      <c r="S83" s="13">
        <f t="shared" si="31"/>
        <v>24.630086404143977</v>
      </c>
      <c r="T83" s="13">
        <f t="shared" si="32"/>
        <v>22.50070355585051</v>
      </c>
      <c r="U83" s="13">
        <f t="shared" si="33"/>
        <v>10.017958662688432</v>
      </c>
      <c r="V83" s="20">
        <f t="shared" si="34"/>
        <v>58.952745484897491</v>
      </c>
      <c r="W83" s="16">
        <f t="shared" si="35"/>
        <v>54</v>
      </c>
      <c r="X83" s="21">
        <f t="shared" si="36"/>
        <v>9.7999999999999989</v>
      </c>
      <c r="Y83" s="13">
        <f t="shared" si="37"/>
        <v>9.81</v>
      </c>
      <c r="Z83" s="14">
        <f t="shared" si="38"/>
        <v>100.31157421419172</v>
      </c>
      <c r="AA83" s="13">
        <f t="shared" si="39"/>
        <v>3.9860191021428433</v>
      </c>
      <c r="AB83" s="13">
        <f t="shared" si="40"/>
        <v>17.200000000000003</v>
      </c>
      <c r="AC83" s="15">
        <f t="shared" si="41"/>
        <v>117.51157421419173</v>
      </c>
    </row>
    <row r="84" spans="1:29" x14ac:dyDescent="0.25">
      <c r="A84" s="28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6"/>
      <c r="N84" s="33"/>
      <c r="O84" s="12">
        <v>67</v>
      </c>
      <c r="P84" s="13">
        <f t="shared" si="28"/>
        <v>24</v>
      </c>
      <c r="Q84" s="13">
        <f t="shared" si="29"/>
        <v>25.8</v>
      </c>
      <c r="R84" s="13">
        <f t="shared" si="30"/>
        <v>50</v>
      </c>
      <c r="S84" s="13">
        <f t="shared" si="31"/>
        <v>24.630086404143977</v>
      </c>
      <c r="T84" s="13">
        <f t="shared" si="32"/>
        <v>22.672114075967496</v>
      </c>
      <c r="U84" s="13">
        <f t="shared" si="33"/>
        <v>9.6237414554794949</v>
      </c>
      <c r="V84" s="20">
        <f t="shared" si="34"/>
        <v>59.020947563833914</v>
      </c>
      <c r="W84" s="16">
        <f t="shared" si="35"/>
        <v>54</v>
      </c>
      <c r="X84" s="21">
        <f t="shared" si="36"/>
        <v>9.7999999999999989</v>
      </c>
      <c r="Y84" s="13">
        <f t="shared" si="37"/>
        <v>9.81</v>
      </c>
      <c r="Z84" s="14">
        <f t="shared" si="38"/>
        <v>100.14286040546487</v>
      </c>
      <c r="AA84" s="13">
        <f t="shared" si="39"/>
        <v>3.829165059194882</v>
      </c>
      <c r="AB84" s="13">
        <f t="shared" si="40"/>
        <v>17.200000000000003</v>
      </c>
      <c r="AC84" s="15">
        <f t="shared" si="41"/>
        <v>117.34286040546488</v>
      </c>
    </row>
    <row r="85" spans="1:29" x14ac:dyDescent="0.25">
      <c r="A85" s="28"/>
      <c r="B85" s="54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6"/>
      <c r="N85" s="33"/>
      <c r="O85" s="12">
        <v>68</v>
      </c>
      <c r="P85" s="13">
        <f t="shared" si="28"/>
        <v>24</v>
      </c>
      <c r="Q85" s="13">
        <f t="shared" si="29"/>
        <v>25.8</v>
      </c>
      <c r="R85" s="13">
        <f t="shared" si="30"/>
        <v>50</v>
      </c>
      <c r="S85" s="13">
        <f t="shared" si="31"/>
        <v>24.630086404143977</v>
      </c>
      <c r="T85" s="13">
        <f t="shared" si="32"/>
        <v>22.836618450507235</v>
      </c>
      <c r="U85" s="13">
        <f t="shared" si="33"/>
        <v>9.2265927633959492</v>
      </c>
      <c r="V85" s="20">
        <f t="shared" si="34"/>
        <v>59.086401774754513</v>
      </c>
      <c r="W85" s="16">
        <f t="shared" si="35"/>
        <v>54</v>
      </c>
      <c r="X85" s="21">
        <f t="shared" si="36"/>
        <v>9.7999999999999989</v>
      </c>
      <c r="Y85" s="13">
        <f t="shared" si="37"/>
        <v>9.81</v>
      </c>
      <c r="Z85" s="14">
        <f t="shared" si="38"/>
        <v>99.926373975243166</v>
      </c>
      <c r="AA85" s="13">
        <f t="shared" si="39"/>
        <v>3.6711446154759391</v>
      </c>
      <c r="AB85" s="13">
        <f t="shared" si="40"/>
        <v>17.200000000000003</v>
      </c>
      <c r="AC85" s="15">
        <f t="shared" si="41"/>
        <v>117.12637397524317</v>
      </c>
    </row>
    <row r="86" spans="1:29" ht="15.75" customHeight="1" x14ac:dyDescent="0.25">
      <c r="A86" s="28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6"/>
      <c r="N86" s="33"/>
      <c r="O86" s="12">
        <v>69</v>
      </c>
      <c r="P86" s="13">
        <f t="shared" si="28"/>
        <v>24</v>
      </c>
      <c r="Q86" s="13">
        <f t="shared" si="29"/>
        <v>25.8</v>
      </c>
      <c r="R86" s="13">
        <f t="shared" si="30"/>
        <v>50</v>
      </c>
      <c r="S86" s="13">
        <f t="shared" si="31"/>
        <v>24.630086404143977</v>
      </c>
      <c r="T86" s="13">
        <f t="shared" si="32"/>
        <v>22.994166569843664</v>
      </c>
      <c r="U86" s="13">
        <f t="shared" si="33"/>
        <v>8.8266335617766529</v>
      </c>
      <c r="V86" s="20">
        <f t="shared" si="34"/>
        <v>59.149088179672574</v>
      </c>
      <c r="W86" s="16">
        <f t="shared" si="35"/>
        <v>54</v>
      </c>
      <c r="X86" s="21">
        <f t="shared" si="36"/>
        <v>9.7999999999999989</v>
      </c>
      <c r="Y86" s="13">
        <f t="shared" si="37"/>
        <v>9.81</v>
      </c>
      <c r="Z86" s="14">
        <f t="shared" si="38"/>
        <v>99.663472268045595</v>
      </c>
      <c r="AA86" s="13">
        <f t="shared" si="39"/>
        <v>3.512005905543941</v>
      </c>
      <c r="AB86" s="13">
        <f t="shared" si="40"/>
        <v>17.200000000000003</v>
      </c>
      <c r="AC86" s="15">
        <f t="shared" si="41"/>
        <v>116.8634722680456</v>
      </c>
    </row>
    <row r="87" spans="1:29" ht="15.75" customHeight="1" x14ac:dyDescent="0.25">
      <c r="A87" s="28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6"/>
      <c r="N87" s="33"/>
      <c r="O87" s="12">
        <v>70</v>
      </c>
      <c r="P87" s="13">
        <f t="shared" si="28"/>
        <v>24</v>
      </c>
      <c r="Q87" s="13">
        <f t="shared" si="29"/>
        <v>25.8</v>
      </c>
      <c r="R87" s="13">
        <f t="shared" si="30"/>
        <v>50</v>
      </c>
      <c r="S87" s="13">
        <f t="shared" si="31"/>
        <v>24.630086404143977</v>
      </c>
      <c r="T87" s="13">
        <f t="shared" si="32"/>
        <v>23.144710443293423</v>
      </c>
      <c r="U87" s="13">
        <f t="shared" si="33"/>
        <v>8.4239856820689294</v>
      </c>
      <c r="V87" s="20">
        <f t="shared" si="34"/>
        <v>59.208987683701899</v>
      </c>
      <c r="W87" s="16">
        <f t="shared" si="35"/>
        <v>54</v>
      </c>
      <c r="X87" s="21">
        <f t="shared" si="36"/>
        <v>9.7999999999999989</v>
      </c>
      <c r="Y87" s="13">
        <f t="shared" si="37"/>
        <v>9.81</v>
      </c>
      <c r="Z87" s="14">
        <f t="shared" si="38"/>
        <v>99.35554255180989</v>
      </c>
      <c r="AA87" s="13">
        <f t="shared" si="39"/>
        <v>3.351797404591554</v>
      </c>
      <c r="AB87" s="13">
        <f t="shared" si="40"/>
        <v>17.200000000000003</v>
      </c>
      <c r="AC87" s="15">
        <f t="shared" si="41"/>
        <v>116.55554255180989</v>
      </c>
    </row>
    <row r="88" spans="1:29" x14ac:dyDescent="0.25">
      <c r="A88" s="28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6"/>
      <c r="N88" s="33"/>
      <c r="O88" s="12">
        <v>71</v>
      </c>
      <c r="P88" s="13">
        <f t="shared" si="28"/>
        <v>24</v>
      </c>
      <c r="Q88" s="13">
        <f t="shared" si="29"/>
        <v>25.8</v>
      </c>
      <c r="R88" s="13">
        <f t="shared" si="30"/>
        <v>50</v>
      </c>
      <c r="S88" s="13">
        <f t="shared" si="31"/>
        <v>24.630086404143977</v>
      </c>
      <c r="T88" s="13">
        <f t="shared" si="32"/>
        <v>23.288204213734311</v>
      </c>
      <c r="U88" s="13">
        <f t="shared" si="33"/>
        <v>8.0187717747174627</v>
      </c>
      <c r="V88" s="20">
        <f t="shared" si="34"/>
        <v>59.2660820408733</v>
      </c>
      <c r="W88" s="16">
        <f t="shared" si="35"/>
        <v>54</v>
      </c>
      <c r="X88" s="21">
        <f t="shared" si="36"/>
        <v>9.7999999999999989</v>
      </c>
      <c r="Y88" s="13">
        <f t="shared" si="37"/>
        <v>9.81</v>
      </c>
      <c r="Z88" s="14">
        <f t="shared" si="38"/>
        <v>99.003998658376176</v>
      </c>
      <c r="AA88" s="13">
        <f t="shared" si="39"/>
        <v>3.1905679136801357</v>
      </c>
      <c r="AB88" s="13">
        <f t="shared" si="40"/>
        <v>17.200000000000003</v>
      </c>
      <c r="AC88" s="15">
        <f t="shared" si="41"/>
        <v>116.20399865837618</v>
      </c>
    </row>
    <row r="89" spans="1:29" x14ac:dyDescent="0.25">
      <c r="A89" s="28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6"/>
      <c r="N89" s="33"/>
      <c r="O89" s="12">
        <v>72</v>
      </c>
      <c r="P89" s="13">
        <f t="shared" si="28"/>
        <v>24</v>
      </c>
      <c r="Q89" s="13">
        <f t="shared" si="29"/>
        <v>25.8</v>
      </c>
      <c r="R89" s="13">
        <f t="shared" si="30"/>
        <v>50</v>
      </c>
      <c r="S89" s="13">
        <f t="shared" si="31"/>
        <v>24.630086404143977</v>
      </c>
      <c r="T89" s="13">
        <f t="shared" si="32"/>
        <v>23.424604171573797</v>
      </c>
      <c r="U89" s="13">
        <f t="shared" si="33"/>
        <v>7.6111152718038291</v>
      </c>
      <c r="V89" s="20">
        <f t="shared" si="34"/>
        <v>59.320353859692503</v>
      </c>
      <c r="W89" s="16">
        <f t="shared" si="35"/>
        <v>54</v>
      </c>
      <c r="X89" s="21">
        <f t="shared" si="36"/>
        <v>9.7999999999999989</v>
      </c>
      <c r="Y89" s="13">
        <f t="shared" si="37"/>
        <v>9.81</v>
      </c>
      <c r="Z89" s="14">
        <f t="shared" si="38"/>
        <v>98.610277594800792</v>
      </c>
      <c r="AA89" s="13">
        <f t="shared" si="39"/>
        <v>3.0283665448744848</v>
      </c>
      <c r="AB89" s="13">
        <f t="shared" si="40"/>
        <v>17.200000000000003</v>
      </c>
      <c r="AC89" s="15">
        <f t="shared" si="41"/>
        <v>115.81027759480079</v>
      </c>
    </row>
    <row r="90" spans="1:29" x14ac:dyDescent="0.25">
      <c r="A90" s="28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6"/>
      <c r="N90" s="33"/>
      <c r="O90" s="12">
        <v>73</v>
      </c>
      <c r="P90" s="13">
        <f t="shared" si="28"/>
        <v>24</v>
      </c>
      <c r="Q90" s="13">
        <f t="shared" si="29"/>
        <v>25.8</v>
      </c>
      <c r="R90" s="13">
        <f t="shared" si="30"/>
        <v>50</v>
      </c>
      <c r="S90" s="13">
        <f t="shared" si="31"/>
        <v>24.630086404143977</v>
      </c>
      <c r="T90" s="13">
        <f t="shared" si="32"/>
        <v>23.553868768063385</v>
      </c>
      <c r="U90" s="13">
        <f t="shared" si="33"/>
        <v>7.2011403494478765</v>
      </c>
      <c r="V90" s="20">
        <f t="shared" si="34"/>
        <v>59.371786608437745</v>
      </c>
      <c r="W90" s="16">
        <f t="shared" si="35"/>
        <v>54</v>
      </c>
      <c r="X90" s="21">
        <f t="shared" si="36"/>
        <v>9.7999999999999989</v>
      </c>
      <c r="Y90" s="13">
        <f t="shared" si="37"/>
        <v>9.81</v>
      </c>
      <c r="Z90" s="14">
        <f t="shared" si="38"/>
        <v>98.175836136658717</v>
      </c>
      <c r="AA90" s="13">
        <f t="shared" si="39"/>
        <v>2.8652427062828201</v>
      </c>
      <c r="AB90" s="13">
        <f t="shared" si="40"/>
        <v>17.200000000000003</v>
      </c>
      <c r="AC90" s="15">
        <f t="shared" si="41"/>
        <v>115.37583613665872</v>
      </c>
    </row>
    <row r="91" spans="1:29" ht="16.5" thickBot="1" x14ac:dyDescent="0.3">
      <c r="A91" s="28"/>
      <c r="B91" s="57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9"/>
      <c r="N91" s="33"/>
      <c r="O91" s="12">
        <v>74</v>
      </c>
      <c r="P91" s="13">
        <f t="shared" si="28"/>
        <v>24</v>
      </c>
      <c r="Q91" s="13">
        <f t="shared" si="29"/>
        <v>25.8</v>
      </c>
      <c r="R91" s="13">
        <f t="shared" si="30"/>
        <v>50</v>
      </c>
      <c r="S91" s="13">
        <f t="shared" si="31"/>
        <v>24.630086404143977</v>
      </c>
      <c r="T91" s="13">
        <f t="shared" si="32"/>
        <v>23.67595862795477</v>
      </c>
      <c r="U91" s="13">
        <f t="shared" si="33"/>
        <v>6.7889718899824674</v>
      </c>
      <c r="V91" s="20">
        <f t="shared" si="34"/>
        <v>59.420364620195528</v>
      </c>
      <c r="W91" s="16">
        <f t="shared" si="35"/>
        <v>54</v>
      </c>
      <c r="X91" s="21">
        <f t="shared" si="36"/>
        <v>9.7999999999999989</v>
      </c>
      <c r="Y91" s="13">
        <f t="shared" si="37"/>
        <v>9.81</v>
      </c>
      <c r="Z91" s="14">
        <f t="shared" si="38"/>
        <v>97.702147414815173</v>
      </c>
      <c r="AA91" s="13">
        <f t="shared" si="39"/>
        <v>2.7012460870065915</v>
      </c>
      <c r="AB91" s="13">
        <f t="shared" si="40"/>
        <v>17.200000000000003</v>
      </c>
      <c r="AC91" s="15">
        <f t="shared" si="41"/>
        <v>114.90214741481518</v>
      </c>
    </row>
    <row r="92" spans="1:29" ht="16.5" thickBot="1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6"/>
      <c r="K92" s="28"/>
      <c r="L92" s="28"/>
      <c r="M92" s="28"/>
      <c r="N92" s="33"/>
      <c r="O92" s="12">
        <v>75</v>
      </c>
      <c r="P92" s="13">
        <f t="shared" si="28"/>
        <v>24</v>
      </c>
      <c r="Q92" s="13">
        <f t="shared" si="29"/>
        <v>25.8</v>
      </c>
      <c r="R92" s="13">
        <f t="shared" si="30"/>
        <v>50</v>
      </c>
      <c r="S92" s="13">
        <f t="shared" si="31"/>
        <v>24.630086404143977</v>
      </c>
      <c r="T92" s="13">
        <f t="shared" si="32"/>
        <v>23.790836561493919</v>
      </c>
      <c r="U92" s="13">
        <f t="shared" si="33"/>
        <v>6.3747354439131225</v>
      </c>
      <c r="V92" s="20">
        <f t="shared" si="34"/>
        <v>59.466073097632872</v>
      </c>
      <c r="W92" s="16">
        <f t="shared" si="35"/>
        <v>54</v>
      </c>
      <c r="X92" s="21">
        <f t="shared" si="36"/>
        <v>9.7999999999999989</v>
      </c>
      <c r="Y92" s="13">
        <f t="shared" si="37"/>
        <v>9.81</v>
      </c>
      <c r="Z92" s="14">
        <f t="shared" si="38"/>
        <v>97.190697507406057</v>
      </c>
      <c r="AA92" s="13">
        <f t="shared" si="39"/>
        <v>2.5364266420047028</v>
      </c>
      <c r="AB92" s="13">
        <f t="shared" si="40"/>
        <v>17.200000000000003</v>
      </c>
      <c r="AC92" s="15">
        <f t="shared" si="41"/>
        <v>114.39069750740606</v>
      </c>
    </row>
    <row r="93" spans="1:29" ht="15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6"/>
      <c r="K93" s="28"/>
      <c r="L93" s="28"/>
      <c r="M93" s="28"/>
      <c r="N93" s="33"/>
      <c r="O93" s="37" t="s">
        <v>13</v>
      </c>
      <c r="P93" s="44" t="s">
        <v>23</v>
      </c>
      <c r="Q93" s="44" t="s">
        <v>24</v>
      </c>
      <c r="R93" s="44" t="s">
        <v>26</v>
      </c>
      <c r="S93" s="37" t="s">
        <v>22</v>
      </c>
      <c r="T93" s="37" t="s">
        <v>16</v>
      </c>
      <c r="U93" s="37" t="s">
        <v>17</v>
      </c>
      <c r="V93" s="37" t="s">
        <v>18</v>
      </c>
      <c r="W93" s="44" t="s">
        <v>31</v>
      </c>
      <c r="X93" s="37" t="s">
        <v>19</v>
      </c>
      <c r="Y93" s="37" t="s">
        <v>25</v>
      </c>
      <c r="Z93" s="39" t="s">
        <v>14</v>
      </c>
      <c r="AA93" s="37" t="s">
        <v>20</v>
      </c>
      <c r="AB93" s="37" t="s">
        <v>21</v>
      </c>
      <c r="AC93" s="46" t="s">
        <v>15</v>
      </c>
    </row>
    <row r="94" spans="1:29" ht="16.5" thickBot="1" x14ac:dyDescent="0.3">
      <c r="A94" s="28"/>
      <c r="B94" s="66" t="s">
        <v>50</v>
      </c>
      <c r="C94" s="67"/>
      <c r="D94" s="67"/>
      <c r="E94" s="67"/>
      <c r="F94" s="67"/>
      <c r="G94" s="67"/>
      <c r="H94" s="67"/>
      <c r="I94" s="67"/>
      <c r="J94" s="67"/>
      <c r="K94" s="68"/>
      <c r="N94" s="33"/>
      <c r="O94" s="38"/>
      <c r="P94" s="45"/>
      <c r="Q94" s="45"/>
      <c r="R94" s="45"/>
      <c r="S94" s="38"/>
      <c r="T94" s="38"/>
      <c r="U94" s="38"/>
      <c r="V94" s="38"/>
      <c r="W94" s="45"/>
      <c r="X94" s="38"/>
      <c r="Y94" s="38"/>
      <c r="Z94" s="40"/>
      <c r="AA94" s="38"/>
      <c r="AB94" s="38"/>
      <c r="AC94" s="47"/>
    </row>
    <row r="95" spans="1:29" x14ac:dyDescent="0.25">
      <c r="A95" s="28"/>
      <c r="B95" s="84"/>
      <c r="C95" s="85"/>
      <c r="D95" s="85"/>
      <c r="E95" s="85"/>
      <c r="F95" s="85"/>
      <c r="G95" s="85"/>
      <c r="H95" s="85"/>
      <c r="I95" s="85"/>
      <c r="J95" s="85"/>
      <c r="K95" s="86"/>
      <c r="N95" s="33"/>
      <c r="O95" s="12">
        <v>76</v>
      </c>
      <c r="P95" s="13">
        <f>P92</f>
        <v>24</v>
      </c>
      <c r="Q95" s="13">
        <f>Q92</f>
        <v>25.8</v>
      </c>
      <c r="R95" s="13">
        <f>R92</f>
        <v>50</v>
      </c>
      <c r="S95" s="13">
        <f>(2*PI()*P95*X95)/60</f>
        <v>24.630086404143977</v>
      </c>
      <c r="T95" s="13">
        <f>(S95*SIN((O95/180*PI())))</f>
        <v>23.898467575749425</v>
      </c>
      <c r="U95" s="13">
        <f>(S95*COS((O95/180)*PI()))</f>
        <v>5.9585571916741138</v>
      </c>
      <c r="V95" s="20">
        <f>(R95+X95*SIN((O95/180)*PI()))</f>
        <v>59.508898117504764</v>
      </c>
      <c r="W95" s="16">
        <f>W92</f>
        <v>54</v>
      </c>
      <c r="X95" s="21">
        <f>X92</f>
        <v>9.7999999999999989</v>
      </c>
      <c r="Y95" s="13">
        <v>9.81</v>
      </c>
      <c r="Z95" s="14">
        <f>(T95/Y95)*((U95+((U95^2)+2*Y95*V95)^(1/2)))-(AA95)</f>
        <v>96.64298204895546</v>
      </c>
      <c r="AA95" s="13">
        <f>(X95*COS((O95/180)*PI()))</f>
        <v>2.3708345768767431</v>
      </c>
      <c r="AB95" s="13">
        <f>Q95-(Q95/3)</f>
        <v>17.200000000000003</v>
      </c>
      <c r="AC95" s="15">
        <f>AB95+Z95</f>
        <v>113.84298204895546</v>
      </c>
    </row>
    <row r="96" spans="1:29" x14ac:dyDescent="0.25">
      <c r="A96" s="28"/>
      <c r="B96" s="87"/>
      <c r="C96" s="88"/>
      <c r="D96" s="88"/>
      <c r="E96" s="88"/>
      <c r="F96" s="88"/>
      <c r="G96" s="88"/>
      <c r="H96" s="88"/>
      <c r="I96" s="88"/>
      <c r="J96" s="88"/>
      <c r="K96" s="89"/>
      <c r="N96" s="33"/>
      <c r="O96" s="12">
        <v>77</v>
      </c>
      <c r="P96" s="13">
        <f>P95</f>
        <v>24</v>
      </c>
      <c r="Q96" s="13">
        <f>Q95</f>
        <v>25.8</v>
      </c>
      <c r="R96" s="13">
        <f>R95</f>
        <v>50</v>
      </c>
      <c r="S96" s="13">
        <f>(2*PI()*P96*X96)/60</f>
        <v>24.630086404143977</v>
      </c>
      <c r="T96" s="13">
        <f>(S96*SIN((O96/180*PI())))</f>
        <v>23.99881888527171</v>
      </c>
      <c r="U96" s="13">
        <f>(S96*COS((O96/180)*PI()))</f>
        <v>5.5405639051926858</v>
      </c>
      <c r="V96" s="20">
        <f>(R96+X96*SIN((O96/180)*PI()))</f>
        <v>59.548826634895306</v>
      </c>
      <c r="W96" s="16">
        <f>W95</f>
        <v>54</v>
      </c>
      <c r="X96" s="21">
        <f>X95</f>
        <v>9.7999999999999989</v>
      </c>
      <c r="Y96" s="13">
        <f>Y95</f>
        <v>9.81</v>
      </c>
      <c r="Z96" s="14">
        <f>(T96/Y96)*((U96+((U96^2)+2*Y96*V96)^(1/2)))-(AA96)</f>
        <v>96.060502868673183</v>
      </c>
      <c r="AA96" s="13">
        <f>(X96*COS((O96/180)*PI()))</f>
        <v>2.2045203325698783</v>
      </c>
      <c r="AB96" s="13">
        <f>Q96-(Q96/3)</f>
        <v>17.200000000000003</v>
      </c>
      <c r="AC96" s="15">
        <f>AB96+Z96</f>
        <v>113.26050286867319</v>
      </c>
    </row>
    <row r="97" spans="1:29" x14ac:dyDescent="0.25">
      <c r="A97" s="28"/>
      <c r="B97" s="87"/>
      <c r="C97" s="88"/>
      <c r="D97" s="88"/>
      <c r="E97" s="88"/>
      <c r="F97" s="88"/>
      <c r="G97" s="88"/>
      <c r="H97" s="88"/>
      <c r="I97" s="88"/>
      <c r="J97" s="88"/>
      <c r="K97" s="89"/>
      <c r="N97" s="33"/>
      <c r="O97" s="12">
        <v>78</v>
      </c>
      <c r="P97" s="13">
        <f t="shared" ref="P97:P109" si="42">P96</f>
        <v>24</v>
      </c>
      <c r="Q97" s="13">
        <f t="shared" ref="Q97:Q109" si="43">Q96</f>
        <v>25.8</v>
      </c>
      <c r="R97" s="13">
        <f t="shared" ref="R97:R109" si="44">R96</f>
        <v>50</v>
      </c>
      <c r="S97" s="13">
        <f t="shared" ref="S97:S109" si="45">(2*PI()*P97*X97)/60</f>
        <v>24.630086404143977</v>
      </c>
      <c r="T97" s="13">
        <f t="shared" ref="T97:T109" si="46">(S97*SIN((O97/180*PI())))</f>
        <v>24.09185992207976</v>
      </c>
      <c r="U97" s="13">
        <f t="shared" ref="U97:U109" si="47">(S97*COS((O97/180)*PI()))</f>
        <v>5.1208829092730781</v>
      </c>
      <c r="V97" s="20">
        <f t="shared" ref="V97:V109" si="48">(R97+X97*SIN((O97/180)*PI()))</f>
        <v>59.585846487191297</v>
      </c>
      <c r="W97" s="16">
        <f t="shared" ref="W97:W109" si="49">W96</f>
        <v>54</v>
      </c>
      <c r="X97" s="21">
        <f t="shared" ref="X97:X109" si="50">X96</f>
        <v>9.7999999999999989</v>
      </c>
      <c r="Y97" s="13">
        <f t="shared" ref="Y97:Y109" si="51">Y96</f>
        <v>9.81</v>
      </c>
      <c r="Z97" s="14">
        <f t="shared" ref="Z97:Z109" si="52">(T97/Y97)*((U97+((U97^2)+2*Y97*V97)^(1/2)))-(AA97)</f>
        <v>95.444764670006663</v>
      </c>
      <c r="AA97" s="13">
        <f t="shared" ref="AA97:AA109" si="53">(X97*COS((O97/180)*PI()))</f>
        <v>2.0375345700140404</v>
      </c>
      <c r="AB97" s="13">
        <f t="shared" ref="AB97:AB109" si="54">Q97-(Q97/3)</f>
        <v>17.200000000000003</v>
      </c>
      <c r="AC97" s="15">
        <f t="shared" ref="AC97:AC109" si="55">AB97+Z97</f>
        <v>112.64476467000667</v>
      </c>
    </row>
    <row r="98" spans="1:29" x14ac:dyDescent="0.25">
      <c r="A98" s="28"/>
      <c r="B98" s="90"/>
      <c r="C98" s="91"/>
      <c r="D98" s="91"/>
      <c r="E98" s="91"/>
      <c r="F98" s="91"/>
      <c r="G98" s="91"/>
      <c r="H98" s="91"/>
      <c r="I98" s="91"/>
      <c r="J98" s="91"/>
      <c r="K98" s="92"/>
      <c r="N98" s="33"/>
      <c r="O98" s="12">
        <v>79</v>
      </c>
      <c r="P98" s="13">
        <f t="shared" si="42"/>
        <v>24</v>
      </c>
      <c r="Q98" s="13">
        <f t="shared" si="43"/>
        <v>25.8</v>
      </c>
      <c r="R98" s="13">
        <f t="shared" si="44"/>
        <v>50</v>
      </c>
      <c r="S98" s="13">
        <f t="shared" si="45"/>
        <v>24.630086404143977</v>
      </c>
      <c r="T98" s="13">
        <f t="shared" si="46"/>
        <v>24.177562344972454</v>
      </c>
      <c r="U98" s="13">
        <f t="shared" si="47"/>
        <v>4.6996420428122097</v>
      </c>
      <c r="V98" s="20">
        <f t="shared" si="48"/>
        <v>59.619946397787103</v>
      </c>
      <c r="W98" s="16">
        <f t="shared" si="49"/>
        <v>54</v>
      </c>
      <c r="X98" s="21">
        <f t="shared" si="50"/>
        <v>9.7999999999999989</v>
      </c>
      <c r="Y98" s="13">
        <f t="shared" si="51"/>
        <v>9.81</v>
      </c>
      <c r="Z98" s="14">
        <f t="shared" si="52"/>
        <v>94.79727176346951</v>
      </c>
      <c r="AA98" s="13">
        <f t="shared" si="53"/>
        <v>1.8699281546901401</v>
      </c>
      <c r="AB98" s="13">
        <f t="shared" si="54"/>
        <v>17.200000000000003</v>
      </c>
      <c r="AC98" s="15">
        <f t="shared" si="55"/>
        <v>111.99727176346951</v>
      </c>
    </row>
    <row r="99" spans="1:29" x14ac:dyDescent="0.25">
      <c r="A99" s="28"/>
      <c r="J99" s="31"/>
      <c r="N99" s="33"/>
      <c r="O99" s="12">
        <v>80</v>
      </c>
      <c r="P99" s="13">
        <f t="shared" si="42"/>
        <v>24</v>
      </c>
      <c r="Q99" s="13">
        <f t="shared" si="43"/>
        <v>25.8</v>
      </c>
      <c r="R99" s="13">
        <f t="shared" si="44"/>
        <v>50</v>
      </c>
      <c r="S99" s="13">
        <f t="shared" si="45"/>
        <v>24.630086404143977</v>
      </c>
      <c r="T99" s="13">
        <f t="shared" si="46"/>
        <v>24.255900048161564</v>
      </c>
      <c r="U99" s="13">
        <f t="shared" si="47"/>
        <v>4.2769696198586402</v>
      </c>
      <c r="V99" s="20">
        <f t="shared" si="48"/>
        <v>59.651115979519638</v>
      </c>
      <c r="W99" s="16">
        <f t="shared" si="49"/>
        <v>54</v>
      </c>
      <c r="X99" s="21">
        <f t="shared" si="50"/>
        <v>9.7999999999999989</v>
      </c>
      <c r="Y99" s="13">
        <f t="shared" si="51"/>
        <v>9.81</v>
      </c>
      <c r="Z99" s="14">
        <f t="shared" si="52"/>
        <v>94.119524864623685</v>
      </c>
      <c r="AA99" s="13">
        <f t="shared" si="53"/>
        <v>1.7017521411359178</v>
      </c>
      <c r="AB99" s="13">
        <f t="shared" si="54"/>
        <v>17.200000000000003</v>
      </c>
      <c r="AC99" s="15">
        <f t="shared" si="55"/>
        <v>111.31952486462369</v>
      </c>
    </row>
    <row r="100" spans="1:29" ht="18.75" x14ac:dyDescent="0.35">
      <c r="A100" s="28"/>
      <c r="B100" s="102" t="s">
        <v>58</v>
      </c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N100" s="33"/>
      <c r="O100" s="12">
        <v>81</v>
      </c>
      <c r="P100" s="13">
        <f t="shared" si="42"/>
        <v>24</v>
      </c>
      <c r="Q100" s="13">
        <f t="shared" si="43"/>
        <v>25.8</v>
      </c>
      <c r="R100" s="13">
        <f t="shared" si="44"/>
        <v>50</v>
      </c>
      <c r="S100" s="13">
        <f t="shared" si="45"/>
        <v>24.630086404143977</v>
      </c>
      <c r="T100" s="13">
        <f t="shared" si="46"/>
        <v>24.326849169223827</v>
      </c>
      <c r="U100" s="13">
        <f t="shared" si="47"/>
        <v>3.8529943905269279</v>
      </c>
      <c r="V100" s="20">
        <f t="shared" si="48"/>
        <v>59.67934573783235</v>
      </c>
      <c r="W100" s="16">
        <f t="shared" si="49"/>
        <v>54</v>
      </c>
      <c r="X100" s="21">
        <f t="shared" si="50"/>
        <v>9.7999999999999989</v>
      </c>
      <c r="Y100" s="13">
        <f t="shared" si="51"/>
        <v>9.81</v>
      </c>
      <c r="Z100" s="14">
        <f t="shared" si="52"/>
        <v>93.413017968858739</v>
      </c>
      <c r="AA100" s="13">
        <f t="shared" si="53"/>
        <v>1.533057757394263</v>
      </c>
      <c r="AB100" s="13">
        <f t="shared" si="54"/>
        <v>17.200000000000003</v>
      </c>
      <c r="AC100" s="15">
        <f t="shared" si="55"/>
        <v>110.61301796885874</v>
      </c>
    </row>
    <row r="101" spans="1:29" x14ac:dyDescent="0.25">
      <c r="A101" s="28"/>
      <c r="B101" s="17"/>
      <c r="C101" s="17"/>
      <c r="D101" s="17"/>
      <c r="J101" s="31"/>
      <c r="N101" s="33"/>
      <c r="O101" s="12">
        <v>82</v>
      </c>
      <c r="P101" s="13">
        <f t="shared" si="42"/>
        <v>24</v>
      </c>
      <c r="Q101" s="13">
        <f t="shared" si="43"/>
        <v>25.8</v>
      </c>
      <c r="R101" s="13">
        <f t="shared" si="44"/>
        <v>50</v>
      </c>
      <c r="S101" s="13">
        <f t="shared" si="45"/>
        <v>24.630086404143977</v>
      </c>
      <c r="T101" s="13">
        <f t="shared" si="46"/>
        <v>24.390388096369666</v>
      </c>
      <c r="U101" s="13">
        <f t="shared" si="47"/>
        <v>3.4278455017790654</v>
      </c>
      <c r="V101" s="20">
        <f t="shared" si="48"/>
        <v>59.704627073667389</v>
      </c>
      <c r="W101" s="16">
        <f t="shared" si="49"/>
        <v>54</v>
      </c>
      <c r="X101" s="21">
        <f t="shared" si="50"/>
        <v>9.7999999999999989</v>
      </c>
      <c r="Y101" s="13">
        <f t="shared" si="51"/>
        <v>9.81</v>
      </c>
      <c r="Z101" s="14">
        <f t="shared" si="52"/>
        <v>92.679235314280461</v>
      </c>
      <c r="AA101" s="13">
        <f t="shared" si="53"/>
        <v>1.3638963894086413</v>
      </c>
      <c r="AB101" s="13">
        <f t="shared" si="54"/>
        <v>17.200000000000003</v>
      </c>
      <c r="AC101" s="15">
        <f t="shared" si="55"/>
        <v>109.87923531428046</v>
      </c>
    </row>
    <row r="102" spans="1:29" ht="18.75" x14ac:dyDescent="0.35">
      <c r="A102" s="28"/>
      <c r="B102" s="95" t="s">
        <v>51</v>
      </c>
      <c r="C102" s="95"/>
      <c r="D102" s="95"/>
      <c r="E102" s="95"/>
      <c r="F102" s="70"/>
      <c r="G102" s="70"/>
      <c r="H102" s="70"/>
      <c r="J102" s="31"/>
      <c r="N102" s="33"/>
      <c r="O102" s="12">
        <v>83</v>
      </c>
      <c r="P102" s="13">
        <f t="shared" si="42"/>
        <v>24</v>
      </c>
      <c r="Q102" s="13">
        <f t="shared" si="43"/>
        <v>25.8</v>
      </c>
      <c r="R102" s="13">
        <f t="shared" si="44"/>
        <v>50</v>
      </c>
      <c r="S102" s="13">
        <f t="shared" si="45"/>
        <v>24.630086404143977</v>
      </c>
      <c r="T102" s="13">
        <f t="shared" si="46"/>
        <v>24.446497475026352</v>
      </c>
      <c r="U102" s="13">
        <f t="shared" si="47"/>
        <v>3.0016524580850765</v>
      </c>
      <c r="V102" s="20">
        <f t="shared" si="48"/>
        <v>59.726952286084952</v>
      </c>
      <c r="W102" s="16">
        <f t="shared" si="49"/>
        <v>54</v>
      </c>
      <c r="X102" s="21">
        <f t="shared" si="50"/>
        <v>9.7999999999999989</v>
      </c>
      <c r="Y102" s="13">
        <f t="shared" si="51"/>
        <v>9.81</v>
      </c>
      <c r="Z102" s="14">
        <f t="shared" si="52"/>
        <v>91.919648443599101</v>
      </c>
      <c r="AA102" s="13">
        <f t="shared" si="53"/>
        <v>1.1943195653704453</v>
      </c>
      <c r="AB102" s="13">
        <f t="shared" si="54"/>
        <v>17.200000000000003</v>
      </c>
      <c r="AC102" s="15">
        <f t="shared" si="55"/>
        <v>109.1196484435991</v>
      </c>
    </row>
    <row r="103" spans="1:29" x14ac:dyDescent="0.25">
      <c r="A103" s="28"/>
      <c r="J103" s="31"/>
      <c r="N103" s="33"/>
      <c r="O103" s="12">
        <v>84</v>
      </c>
      <c r="P103" s="13">
        <f t="shared" si="42"/>
        <v>24</v>
      </c>
      <c r="Q103" s="13">
        <f t="shared" si="43"/>
        <v>25.8</v>
      </c>
      <c r="R103" s="13">
        <f t="shared" si="44"/>
        <v>50</v>
      </c>
      <c r="S103" s="13">
        <f t="shared" si="45"/>
        <v>24.630086404143977</v>
      </c>
      <c r="T103" s="13">
        <f t="shared" si="46"/>
        <v>24.495160213733609</v>
      </c>
      <c r="U103" s="13">
        <f t="shared" si="47"/>
        <v>2.5745450819746947</v>
      </c>
      <c r="V103" s="20">
        <f t="shared" si="48"/>
        <v>59.746314574609073</v>
      </c>
      <c r="W103" s="16">
        <f t="shared" si="49"/>
        <v>54</v>
      </c>
      <c r="X103" s="21">
        <f t="shared" si="50"/>
        <v>9.7999999999999989</v>
      </c>
      <c r="Y103" s="13">
        <f t="shared" si="51"/>
        <v>9.81</v>
      </c>
      <c r="Z103" s="14">
        <f t="shared" si="52"/>
        <v>91.135713375390139</v>
      </c>
      <c r="AA103" s="13">
        <f t="shared" si="53"/>
        <v>1.0243789400230037</v>
      </c>
      <c r="AB103" s="13">
        <f t="shared" si="54"/>
        <v>17.200000000000003</v>
      </c>
      <c r="AC103" s="15">
        <f t="shared" si="55"/>
        <v>108.33571337539014</v>
      </c>
    </row>
    <row r="104" spans="1:29" ht="18.75" x14ac:dyDescent="0.35">
      <c r="A104" s="28"/>
      <c r="B104" s="69" t="s">
        <v>47</v>
      </c>
      <c r="C104" s="69"/>
      <c r="D104" s="69"/>
      <c r="E104" s="69"/>
      <c r="F104" s="27"/>
      <c r="G104" s="27"/>
      <c r="H104" s="27"/>
      <c r="I104" s="27"/>
      <c r="J104" s="31"/>
      <c r="N104" s="33"/>
      <c r="O104" s="12">
        <v>85</v>
      </c>
      <c r="P104" s="13">
        <f t="shared" si="42"/>
        <v>24</v>
      </c>
      <c r="Q104" s="13">
        <f t="shared" si="43"/>
        <v>25.8</v>
      </c>
      <c r="R104" s="13">
        <f t="shared" si="44"/>
        <v>50</v>
      </c>
      <c r="S104" s="13">
        <f t="shared" si="45"/>
        <v>24.630086404143977</v>
      </c>
      <c r="T104" s="13">
        <f t="shared" si="46"/>
        <v>24.536361489349815</v>
      </c>
      <c r="U104" s="13">
        <f t="shared" si="47"/>
        <v>2.1466534744921701</v>
      </c>
      <c r="V104" s="20">
        <f t="shared" si="48"/>
        <v>59.762708041299106</v>
      </c>
      <c r="W104" s="16">
        <f t="shared" si="49"/>
        <v>54</v>
      </c>
      <c r="X104" s="21">
        <f t="shared" si="50"/>
        <v>9.7999999999999989</v>
      </c>
      <c r="Y104" s="13">
        <f t="shared" si="51"/>
        <v>9.81</v>
      </c>
      <c r="Z104" s="14">
        <f t="shared" si="52"/>
        <v>90.328867894496085</v>
      </c>
      <c r="AA104" s="13">
        <f t="shared" si="53"/>
        <v>0.85412627892705184</v>
      </c>
      <c r="AB104" s="13">
        <f t="shared" si="54"/>
        <v>17.200000000000003</v>
      </c>
      <c r="AC104" s="15">
        <f t="shared" si="55"/>
        <v>107.52886789449609</v>
      </c>
    </row>
    <row r="105" spans="1:29" x14ac:dyDescent="0.25">
      <c r="A105" s="28"/>
      <c r="J105" s="31"/>
      <c r="K105" s="69"/>
      <c r="L105" s="69"/>
      <c r="M105" s="69"/>
      <c r="N105" s="33"/>
      <c r="O105" s="12">
        <v>86</v>
      </c>
      <c r="P105" s="13">
        <f t="shared" si="42"/>
        <v>24</v>
      </c>
      <c r="Q105" s="13">
        <f t="shared" si="43"/>
        <v>25.8</v>
      </c>
      <c r="R105" s="13">
        <f t="shared" si="44"/>
        <v>50</v>
      </c>
      <c r="S105" s="13">
        <f t="shared" si="45"/>
        <v>24.630086404143977</v>
      </c>
      <c r="T105" s="13">
        <f t="shared" si="46"/>
        <v>24.570088751567294</v>
      </c>
      <c r="U105" s="13">
        <f t="shared" si="47"/>
        <v>1.7181079755662052</v>
      </c>
      <c r="V105" s="20">
        <f t="shared" si="48"/>
        <v>59.776127692546275</v>
      </c>
      <c r="W105" s="16">
        <f t="shared" si="49"/>
        <v>54</v>
      </c>
      <c r="X105" s="21">
        <f t="shared" si="50"/>
        <v>9.7999999999999989</v>
      </c>
      <c r="Y105" s="13">
        <f t="shared" si="51"/>
        <v>9.81</v>
      </c>
      <c r="Z105" s="14">
        <f t="shared" si="52"/>
        <v>89.500528970645632</v>
      </c>
      <c r="AA105" s="13">
        <f t="shared" si="53"/>
        <v>0.68361344269242719</v>
      </c>
      <c r="AB105" s="13">
        <f t="shared" si="54"/>
        <v>17.200000000000003</v>
      </c>
      <c r="AC105" s="15">
        <f t="shared" si="55"/>
        <v>106.70052897064564</v>
      </c>
    </row>
    <row r="106" spans="1:29" ht="18.75" x14ac:dyDescent="0.35">
      <c r="A106" s="28"/>
      <c r="B106" s="2" t="s">
        <v>1</v>
      </c>
      <c r="C106" s="97" t="s">
        <v>42</v>
      </c>
      <c r="D106" s="97"/>
      <c r="E106" s="97"/>
      <c r="F106" s="97"/>
      <c r="G106" s="97"/>
      <c r="H106" s="97"/>
      <c r="I106" s="97"/>
      <c r="J106" s="97"/>
      <c r="K106" s="69"/>
      <c r="L106" s="69"/>
      <c r="M106" s="69"/>
      <c r="N106" s="33"/>
      <c r="O106" s="12">
        <v>87</v>
      </c>
      <c r="P106" s="13">
        <f t="shared" si="42"/>
        <v>24</v>
      </c>
      <c r="Q106" s="13">
        <f t="shared" si="43"/>
        <v>25.8</v>
      </c>
      <c r="R106" s="13">
        <f t="shared" si="44"/>
        <v>50</v>
      </c>
      <c r="S106" s="13">
        <f t="shared" si="45"/>
        <v>24.630086404143977</v>
      </c>
      <c r="T106" s="13">
        <f t="shared" si="46"/>
        <v>24.596331726735254</v>
      </c>
      <c r="U106" s="13">
        <f t="shared" si="47"/>
        <v>1.2890391243072084</v>
      </c>
      <c r="V106" s="20">
        <f t="shared" si="48"/>
        <v>59.786569440594825</v>
      </c>
      <c r="W106" s="16">
        <f t="shared" si="49"/>
        <v>54</v>
      </c>
      <c r="X106" s="21">
        <f t="shared" si="50"/>
        <v>9.7999999999999989</v>
      </c>
      <c r="Y106" s="13">
        <f t="shared" si="51"/>
        <v>9.81</v>
      </c>
      <c r="Z106" s="14">
        <f t="shared" si="52"/>
        <v>88.65209031359592</v>
      </c>
      <c r="AA106" s="13">
        <f t="shared" si="53"/>
        <v>0.51289237118085085</v>
      </c>
      <c r="AB106" s="13">
        <f t="shared" si="54"/>
        <v>17.200000000000003</v>
      </c>
      <c r="AC106" s="15">
        <f t="shared" si="55"/>
        <v>105.85209031359592</v>
      </c>
    </row>
    <row r="107" spans="1:29" x14ac:dyDescent="0.25">
      <c r="A107" s="28"/>
      <c r="C107" s="7"/>
      <c r="D107" s="7"/>
      <c r="E107" s="7"/>
      <c r="F107" s="7"/>
      <c r="J107" s="31"/>
      <c r="N107" s="33"/>
      <c r="O107" s="12">
        <v>88</v>
      </c>
      <c r="P107" s="13">
        <f t="shared" si="42"/>
        <v>24</v>
      </c>
      <c r="Q107" s="13">
        <f t="shared" si="43"/>
        <v>25.8</v>
      </c>
      <c r="R107" s="13">
        <f t="shared" si="44"/>
        <v>50</v>
      </c>
      <c r="S107" s="13">
        <f t="shared" si="45"/>
        <v>24.630086404143977</v>
      </c>
      <c r="T107" s="13">
        <f t="shared" si="46"/>
        <v>24.615082420989236</v>
      </c>
      <c r="U107" s="13">
        <f t="shared" si="47"/>
        <v>0.85957761924373943</v>
      </c>
      <c r="V107" s="20">
        <f t="shared" si="48"/>
        <v>59.79403010478714</v>
      </c>
      <c r="W107" s="16">
        <f t="shared" si="49"/>
        <v>54</v>
      </c>
      <c r="X107" s="21">
        <f t="shared" si="50"/>
        <v>9.7999999999999989</v>
      </c>
      <c r="Y107" s="13">
        <f t="shared" si="51"/>
        <v>9.81</v>
      </c>
      <c r="Z107" s="14">
        <f t="shared" si="52"/>
        <v>87.784920072258842</v>
      </c>
      <c r="AA107" s="13">
        <f t="shared" si="53"/>
        <v>0.34201506768451057</v>
      </c>
      <c r="AB107" s="13">
        <f t="shared" si="54"/>
        <v>17.200000000000003</v>
      </c>
      <c r="AC107" s="15">
        <f t="shared" si="55"/>
        <v>104.98492007225884</v>
      </c>
    </row>
    <row r="108" spans="1:29" ht="18.75" x14ac:dyDescent="0.35">
      <c r="A108" s="28"/>
      <c r="B108" s="110" t="s">
        <v>57</v>
      </c>
      <c r="C108" s="110"/>
      <c r="D108" s="110"/>
      <c r="E108" s="110"/>
      <c r="F108" s="36" t="s">
        <v>56</v>
      </c>
      <c r="G108" s="35"/>
      <c r="H108" s="94" t="s">
        <v>12</v>
      </c>
      <c r="I108" s="94"/>
      <c r="J108" s="94"/>
      <c r="K108" s="94"/>
      <c r="L108" s="94"/>
      <c r="M108" s="94"/>
      <c r="N108" s="33"/>
      <c r="O108" s="12">
        <v>89</v>
      </c>
      <c r="P108" s="13">
        <f t="shared" si="42"/>
        <v>24</v>
      </c>
      <c r="Q108" s="13">
        <f t="shared" si="43"/>
        <v>25.8</v>
      </c>
      <c r="R108" s="13">
        <f t="shared" si="44"/>
        <v>50</v>
      </c>
      <c r="S108" s="13">
        <f t="shared" si="45"/>
        <v>24.630086404143977</v>
      </c>
      <c r="T108" s="13">
        <f t="shared" si="46"/>
        <v>24.626335122686125</v>
      </c>
      <c r="U108" s="13">
        <f t="shared" si="47"/>
        <v>0.42985427851053359</v>
      </c>
      <c r="V108" s="20">
        <f t="shared" si="48"/>
        <v>59.798507412532629</v>
      </c>
      <c r="W108" s="16">
        <f t="shared" si="49"/>
        <v>54</v>
      </c>
      <c r="X108" s="21">
        <f t="shared" si="50"/>
        <v>9.7999999999999989</v>
      </c>
      <c r="Y108" s="13">
        <f t="shared" si="51"/>
        <v>9.81</v>
      </c>
      <c r="Z108" s="14">
        <f t="shared" si="52"/>
        <v>86.900358684365813</v>
      </c>
      <c r="AA108" s="13">
        <f t="shared" si="53"/>
        <v>0.17103358308537925</v>
      </c>
      <c r="AB108" s="13">
        <f t="shared" si="54"/>
        <v>17.200000000000003</v>
      </c>
      <c r="AC108" s="15">
        <f t="shared" si="55"/>
        <v>104.10035868436582</v>
      </c>
    </row>
    <row r="109" spans="1:29" x14ac:dyDescent="0.25">
      <c r="A109" s="28"/>
      <c r="B109" s="17"/>
      <c r="C109" s="17"/>
      <c r="D109" s="17"/>
      <c r="E109" s="17"/>
      <c r="F109" s="17"/>
      <c r="G109" s="17"/>
      <c r="J109" s="31"/>
      <c r="N109" s="33"/>
      <c r="O109" s="12">
        <v>90</v>
      </c>
      <c r="P109" s="13">
        <f t="shared" si="42"/>
        <v>24</v>
      </c>
      <c r="Q109" s="13">
        <f t="shared" si="43"/>
        <v>25.8</v>
      </c>
      <c r="R109" s="13">
        <f t="shared" si="44"/>
        <v>50</v>
      </c>
      <c r="S109" s="13">
        <f t="shared" si="45"/>
        <v>24.630086404143977</v>
      </c>
      <c r="T109" s="13">
        <f t="shared" si="46"/>
        <v>24.630086404143977</v>
      </c>
      <c r="U109" s="13">
        <f t="shared" si="47"/>
        <v>1.5087756151151402E-15</v>
      </c>
      <c r="V109" s="20">
        <f t="shared" si="48"/>
        <v>59.8</v>
      </c>
      <c r="W109" s="16">
        <f t="shared" si="49"/>
        <v>54</v>
      </c>
      <c r="X109" s="21">
        <f t="shared" si="50"/>
        <v>9.7999999999999989</v>
      </c>
      <c r="Y109" s="13">
        <f t="shared" si="51"/>
        <v>9.81</v>
      </c>
      <c r="Z109" s="14">
        <f t="shared" si="52"/>
        <v>85.999716882260159</v>
      </c>
      <c r="AA109" s="13">
        <f t="shared" si="53"/>
        <v>6.0032274290522371E-16</v>
      </c>
      <c r="AB109" s="13">
        <f t="shared" si="54"/>
        <v>17.200000000000003</v>
      </c>
      <c r="AC109" s="15">
        <f t="shared" si="55"/>
        <v>103.19971688226016</v>
      </c>
    </row>
    <row r="110" spans="1:29" ht="18.75" x14ac:dyDescent="0.35">
      <c r="A110" s="28"/>
      <c r="B110" s="101" t="s">
        <v>52</v>
      </c>
      <c r="C110" s="101"/>
      <c r="D110" s="101"/>
      <c r="E110" s="101"/>
      <c r="F110" s="34" t="s">
        <v>53</v>
      </c>
      <c r="G110" s="17"/>
      <c r="H110" s="69" t="s">
        <v>49</v>
      </c>
      <c r="I110" s="69"/>
      <c r="J110" s="69"/>
      <c r="K110" s="69"/>
      <c r="N110" s="33"/>
      <c r="O110" s="22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2"/>
    </row>
    <row r="111" spans="1:29" ht="16.5" thickBot="1" x14ac:dyDescent="0.3">
      <c r="A111" s="28"/>
      <c r="B111" s="17"/>
      <c r="C111" s="17"/>
      <c r="D111" s="17"/>
      <c r="E111" s="2"/>
      <c r="F111" s="17"/>
      <c r="G111" s="17"/>
      <c r="H111" s="17"/>
      <c r="I111" s="17"/>
      <c r="J111" s="31"/>
      <c r="N111" s="33"/>
      <c r="O111" s="41" t="s">
        <v>48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3"/>
    </row>
    <row r="112" spans="1:29" ht="15.75" customHeight="1" x14ac:dyDescent="0.35">
      <c r="A112" s="28"/>
      <c r="B112" s="69" t="s">
        <v>2</v>
      </c>
      <c r="C112" s="69"/>
      <c r="D112" s="69"/>
      <c r="E112" s="2" t="s">
        <v>3</v>
      </c>
      <c r="F112" s="70" t="s">
        <v>4</v>
      </c>
      <c r="G112" s="70"/>
      <c r="H112" s="70"/>
      <c r="I112" s="70"/>
      <c r="J112" s="100" t="s">
        <v>46</v>
      </c>
      <c r="K112" s="100"/>
      <c r="L112" s="100"/>
      <c r="M112" s="100"/>
      <c r="N112" s="33"/>
      <c r="O112" s="37" t="s">
        <v>13</v>
      </c>
      <c r="P112" s="44" t="s">
        <v>23</v>
      </c>
      <c r="Q112" s="44" t="s">
        <v>24</v>
      </c>
      <c r="R112" s="44" t="s">
        <v>26</v>
      </c>
      <c r="S112" s="37" t="s">
        <v>22</v>
      </c>
      <c r="T112" s="37" t="s">
        <v>16</v>
      </c>
      <c r="U112" s="37" t="s">
        <v>17</v>
      </c>
      <c r="V112" s="37" t="s">
        <v>18</v>
      </c>
      <c r="W112" s="44" t="s">
        <v>31</v>
      </c>
      <c r="X112" s="37" t="s">
        <v>19</v>
      </c>
      <c r="Y112" s="37" t="s">
        <v>25</v>
      </c>
      <c r="Z112" s="39" t="s">
        <v>14</v>
      </c>
      <c r="AA112" s="37" t="s">
        <v>20</v>
      </c>
      <c r="AB112" s="37" t="s">
        <v>21</v>
      </c>
      <c r="AC112" s="46" t="s">
        <v>15</v>
      </c>
    </row>
    <row r="113" spans="1:29" ht="16.5" thickBot="1" x14ac:dyDescent="0.3">
      <c r="A113" s="28"/>
      <c r="F113" s="31"/>
      <c r="G113" s="31"/>
      <c r="H113" s="31"/>
      <c r="I113" s="31"/>
      <c r="J113" s="31"/>
      <c r="N113" s="33"/>
      <c r="O113" s="38"/>
      <c r="P113" s="45"/>
      <c r="Q113" s="45"/>
      <c r="R113" s="45"/>
      <c r="S113" s="38"/>
      <c r="T113" s="38"/>
      <c r="U113" s="38"/>
      <c r="V113" s="38"/>
      <c r="W113" s="45"/>
      <c r="X113" s="38"/>
      <c r="Y113" s="38"/>
      <c r="Z113" s="40"/>
      <c r="AA113" s="38"/>
      <c r="AB113" s="38"/>
      <c r="AC113" s="47"/>
    </row>
    <row r="114" spans="1:29" x14ac:dyDescent="0.25">
      <c r="A114" s="28"/>
      <c r="J114" s="31"/>
      <c r="N114" s="33"/>
      <c r="O114" s="12">
        <v>270</v>
      </c>
      <c r="P114" s="13">
        <f>P109</f>
        <v>24</v>
      </c>
      <c r="Q114" s="13">
        <f>Q109</f>
        <v>25.8</v>
      </c>
      <c r="R114" s="13">
        <f>R109</f>
        <v>50</v>
      </c>
      <c r="S114" s="13">
        <f t="shared" ref="S114" si="56">(2*PI()*P114*X114)/60</f>
        <v>24.630086404143977</v>
      </c>
      <c r="T114" s="13">
        <f>(S114*SIN((O114/180*PI())))</f>
        <v>-24.630086404143977</v>
      </c>
      <c r="U114" s="13">
        <f>(S114*COS((O114/180)*PI()))</f>
        <v>-4.5263268453454202E-15</v>
      </c>
      <c r="V114" s="20">
        <f>(R114+X114*SIN((O114/180)*PI()))</f>
        <v>40.200000000000003</v>
      </c>
      <c r="W114" s="32">
        <f>W109</f>
        <v>54</v>
      </c>
      <c r="X114" s="21">
        <f t="shared" ref="X114" si="57">(W114/2)-Q114+(Q114/3)</f>
        <v>9.7999999999999989</v>
      </c>
      <c r="Y114" s="13">
        <f>Y109</f>
        <v>9.81</v>
      </c>
      <c r="Z114" s="14">
        <f>(T114/Y114)*((U114+((U114^2)+2*Y114*V114)^(1/2)))-AA114</f>
        <v>-70.511419224374436</v>
      </c>
      <c r="AA114" s="13">
        <f>(X114*COS((O114/180)*PI()))</f>
        <v>-1.8009682287156714E-15</v>
      </c>
      <c r="AB114" s="13">
        <f t="shared" ref="AB114" si="58">Q114-(Q114/3)</f>
        <v>17.200000000000003</v>
      </c>
      <c r="AC114" s="15">
        <f>Z114-AB114</f>
        <v>-87.711419224374438</v>
      </c>
    </row>
    <row r="115" spans="1:29" x14ac:dyDescent="0.25">
      <c r="A115" s="28"/>
      <c r="B115" s="48" t="s">
        <v>15</v>
      </c>
      <c r="C115" s="49"/>
      <c r="D115" s="49"/>
      <c r="E115" s="49"/>
      <c r="F115" s="49"/>
      <c r="G115" s="49"/>
      <c r="H115" s="50"/>
      <c r="J115" s="31"/>
      <c r="N115" s="33"/>
      <c r="O115" s="12">
        <v>271</v>
      </c>
      <c r="P115" s="13">
        <f>P114</f>
        <v>24</v>
      </c>
      <c r="Q115" s="13">
        <f>Q114</f>
        <v>25.8</v>
      </c>
      <c r="R115" s="13">
        <f>R114</f>
        <v>50</v>
      </c>
      <c r="S115" s="13">
        <f t="shared" ref="S115" si="59">(2*PI()*P115*X115)/60</f>
        <v>24.630086404143977</v>
      </c>
      <c r="T115" s="13">
        <f>(S115*SIN((O115/180*PI())))</f>
        <v>-24.626335122686125</v>
      </c>
      <c r="U115" s="13">
        <f>(S115*COS((O115/180)*PI()))</f>
        <v>0.42985427851052205</v>
      </c>
      <c r="V115" s="20">
        <f>(R115+X115*SIN((O115/180)*PI()))</f>
        <v>40.201492587467371</v>
      </c>
      <c r="W115" s="32">
        <f>W114</f>
        <v>54</v>
      </c>
      <c r="X115" s="21">
        <f t="shared" ref="X115" si="60">(W115/2)-Q115+(Q115/3)</f>
        <v>9.7999999999999989</v>
      </c>
      <c r="Y115" s="13">
        <f>Y114</f>
        <v>9.81</v>
      </c>
      <c r="Z115" s="14">
        <f>(T115/Y115)*((U115+((U115^2)+2*Y115*V115)^(1/2)))-AA115</f>
        <v>-71.76035584652675</v>
      </c>
      <c r="AA115" s="13">
        <f>(X115*COS((O115/180)*PI()))</f>
        <v>0.17103358308537467</v>
      </c>
      <c r="AB115" s="13">
        <f t="shared" ref="AB115" si="61">Q115-(Q115/3)</f>
        <v>17.200000000000003</v>
      </c>
      <c r="AC115" s="15">
        <f>Z115-AB115</f>
        <v>-88.960355846526753</v>
      </c>
    </row>
    <row r="116" spans="1:29" ht="15.75" customHeight="1" x14ac:dyDescent="0.25">
      <c r="A116" s="28"/>
      <c r="B116" s="71" t="s">
        <v>55</v>
      </c>
      <c r="C116" s="72"/>
      <c r="D116" s="72"/>
      <c r="E116" s="72"/>
      <c r="F116" s="72"/>
      <c r="G116" s="72"/>
      <c r="H116" s="73"/>
      <c r="J116" s="96" t="s">
        <v>33</v>
      </c>
      <c r="K116" s="96"/>
      <c r="L116" s="96"/>
      <c r="M116" s="96"/>
      <c r="N116" s="33"/>
      <c r="O116" s="12">
        <v>272</v>
      </c>
      <c r="P116" s="13">
        <f t="shared" ref="P116:P122" si="62">P115</f>
        <v>24</v>
      </c>
      <c r="Q116" s="13">
        <f t="shared" ref="Q116:Q122" si="63">Q115</f>
        <v>25.8</v>
      </c>
      <c r="R116" s="13">
        <f t="shared" ref="R116:R122" si="64">R115</f>
        <v>50</v>
      </c>
      <c r="S116" s="13">
        <f t="shared" ref="S116:S122" si="65">(2*PI()*P116*X116)/60</f>
        <v>24.630086404143977</v>
      </c>
      <c r="T116" s="13">
        <f t="shared" ref="T116:T122" si="66">(S116*SIN((O116/180*PI())))</f>
        <v>-24.615082420989236</v>
      </c>
      <c r="U116" s="13">
        <f t="shared" ref="U116:U122" si="67">(S116*COS((O116/180)*PI()))</f>
        <v>0.85957761924372256</v>
      </c>
      <c r="V116" s="20">
        <f t="shared" ref="V116:V122" si="68">(R116+X116*SIN((O116/180)*PI()))</f>
        <v>40.20596989521286</v>
      </c>
      <c r="W116" s="32">
        <f t="shared" ref="W116:W122" si="69">W115</f>
        <v>54</v>
      </c>
      <c r="X116" s="21">
        <f t="shared" ref="X116:X122" si="70">(W116/2)-Q116+(Q116/3)</f>
        <v>9.7999999999999989</v>
      </c>
      <c r="Y116" s="13">
        <f t="shared" ref="Y116:Y122" si="71">Y115</f>
        <v>9.81</v>
      </c>
      <c r="Z116" s="14">
        <f t="shared" ref="Z116:Z122" si="72">(T116/Y116)*((U116+((U116^2)+2*Y116*V116)^(1/2)))-AA116</f>
        <v>-73.005547325816678</v>
      </c>
      <c r="AA116" s="13">
        <f t="shared" ref="AA116:AA122" si="73">(X116*COS((O116/180)*PI()))</f>
        <v>0.34201506768450379</v>
      </c>
      <c r="AB116" s="13">
        <f t="shared" ref="AB116:AB122" si="74">Q116-(Q116/3)</f>
        <v>17.200000000000003</v>
      </c>
      <c r="AC116" s="15">
        <f t="shared" ref="AC116:AC122" si="75">Z116-AB116</f>
        <v>-90.205547325816681</v>
      </c>
    </row>
    <row r="117" spans="1:29" ht="15.75" customHeight="1" x14ac:dyDescent="0.25">
      <c r="A117" s="28"/>
      <c r="B117" s="71"/>
      <c r="C117" s="72"/>
      <c r="D117" s="72"/>
      <c r="E117" s="72"/>
      <c r="F117" s="72"/>
      <c r="G117" s="72"/>
      <c r="H117" s="73"/>
      <c r="J117" s="96"/>
      <c r="K117" s="96"/>
      <c r="L117" s="96"/>
      <c r="M117" s="96"/>
      <c r="N117" s="33"/>
      <c r="O117" s="12">
        <v>273</v>
      </c>
      <c r="P117" s="13">
        <f t="shared" si="62"/>
        <v>24</v>
      </c>
      <c r="Q117" s="13">
        <f t="shared" si="63"/>
        <v>25.8</v>
      </c>
      <c r="R117" s="13">
        <f t="shared" si="64"/>
        <v>50</v>
      </c>
      <c r="S117" s="13">
        <f t="shared" si="65"/>
        <v>24.630086404143977</v>
      </c>
      <c r="T117" s="13">
        <f t="shared" si="66"/>
        <v>-24.596331726735258</v>
      </c>
      <c r="U117" s="13">
        <f t="shared" si="67"/>
        <v>1.2890391243071859</v>
      </c>
      <c r="V117" s="20">
        <f t="shared" si="68"/>
        <v>40.213430559405175</v>
      </c>
      <c r="W117" s="32">
        <f t="shared" si="69"/>
        <v>54</v>
      </c>
      <c r="X117" s="21">
        <f t="shared" si="70"/>
        <v>9.7999999999999989</v>
      </c>
      <c r="Y117" s="13">
        <f t="shared" si="71"/>
        <v>9.81</v>
      </c>
      <c r="Z117" s="14">
        <f t="shared" si="72"/>
        <v>-74.245531344993481</v>
      </c>
      <c r="AA117" s="13">
        <f t="shared" si="73"/>
        <v>0.51289237118084186</v>
      </c>
      <c r="AB117" s="13">
        <f t="shared" si="74"/>
        <v>17.200000000000003</v>
      </c>
      <c r="AC117" s="15">
        <f t="shared" si="75"/>
        <v>-91.445531344993483</v>
      </c>
    </row>
    <row r="118" spans="1:29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6"/>
      <c r="K118" s="28"/>
      <c r="L118" s="28"/>
      <c r="M118" s="28"/>
      <c r="N118" s="33"/>
      <c r="O118" s="12">
        <v>274</v>
      </c>
      <c r="P118" s="13">
        <f t="shared" si="62"/>
        <v>24</v>
      </c>
      <c r="Q118" s="13">
        <f t="shared" si="63"/>
        <v>25.8</v>
      </c>
      <c r="R118" s="13">
        <f t="shared" si="64"/>
        <v>50</v>
      </c>
      <c r="S118" s="13">
        <f t="shared" si="65"/>
        <v>24.630086404143977</v>
      </c>
      <c r="T118" s="13">
        <f t="shared" si="66"/>
        <v>-24.570088751567297</v>
      </c>
      <c r="U118" s="13">
        <f t="shared" si="67"/>
        <v>1.718107975566205</v>
      </c>
      <c r="V118" s="20">
        <f t="shared" si="68"/>
        <v>40.223872307453725</v>
      </c>
      <c r="W118" s="32">
        <f t="shared" si="69"/>
        <v>54</v>
      </c>
      <c r="X118" s="21">
        <f t="shared" si="70"/>
        <v>9.7999999999999989</v>
      </c>
      <c r="Y118" s="13">
        <f t="shared" si="71"/>
        <v>9.81</v>
      </c>
      <c r="Z118" s="14">
        <f t="shared" si="72"/>
        <v>-75.478784659158507</v>
      </c>
      <c r="AA118" s="13">
        <f t="shared" si="73"/>
        <v>0.68361344269242708</v>
      </c>
      <c r="AB118" s="13">
        <f t="shared" si="74"/>
        <v>17.200000000000003</v>
      </c>
      <c r="AC118" s="15">
        <f t="shared" si="75"/>
        <v>-92.678784659158509</v>
      </c>
    </row>
    <row r="119" spans="1:29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6"/>
      <c r="K119" s="28"/>
      <c r="L119" s="28"/>
      <c r="M119" s="28"/>
      <c r="N119" s="33"/>
      <c r="O119" s="12">
        <v>275</v>
      </c>
      <c r="P119" s="13">
        <f t="shared" si="62"/>
        <v>24</v>
      </c>
      <c r="Q119" s="13">
        <f t="shared" si="63"/>
        <v>25.8</v>
      </c>
      <c r="R119" s="13">
        <f t="shared" si="64"/>
        <v>50</v>
      </c>
      <c r="S119" s="13">
        <f t="shared" si="65"/>
        <v>24.630086404143977</v>
      </c>
      <c r="T119" s="13">
        <f t="shared" si="66"/>
        <v>-24.536361489349815</v>
      </c>
      <c r="U119" s="13">
        <f t="shared" si="67"/>
        <v>2.1466534744921586</v>
      </c>
      <c r="V119" s="20">
        <f t="shared" si="68"/>
        <v>40.237291958700894</v>
      </c>
      <c r="W119" s="32">
        <f t="shared" si="69"/>
        <v>54</v>
      </c>
      <c r="X119" s="21">
        <f t="shared" si="70"/>
        <v>9.7999999999999989</v>
      </c>
      <c r="Y119" s="13">
        <f t="shared" si="71"/>
        <v>9.81</v>
      </c>
      <c r="Z119" s="14">
        <f t="shared" si="72"/>
        <v>-76.703725608163779</v>
      </c>
      <c r="AA119" s="13">
        <f t="shared" si="73"/>
        <v>0.85412627892704718</v>
      </c>
      <c r="AB119" s="13">
        <f t="shared" si="74"/>
        <v>17.200000000000003</v>
      </c>
      <c r="AC119" s="15">
        <f t="shared" si="75"/>
        <v>-93.903725608163782</v>
      </c>
    </row>
    <row r="120" spans="1:29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6"/>
      <c r="K120" s="28"/>
      <c r="L120" s="28"/>
      <c r="M120" s="28"/>
      <c r="N120" s="33"/>
      <c r="O120" s="12">
        <v>276</v>
      </c>
      <c r="P120" s="13">
        <f t="shared" si="62"/>
        <v>24</v>
      </c>
      <c r="Q120" s="13">
        <f t="shared" si="63"/>
        <v>25.8</v>
      </c>
      <c r="R120" s="13">
        <f t="shared" si="64"/>
        <v>50</v>
      </c>
      <c r="S120" s="13">
        <f t="shared" si="65"/>
        <v>24.630086404143977</v>
      </c>
      <c r="T120" s="13">
        <f t="shared" si="66"/>
        <v>-24.495160213733609</v>
      </c>
      <c r="U120" s="13">
        <f t="shared" si="67"/>
        <v>2.5745450819747049</v>
      </c>
      <c r="V120" s="20">
        <f t="shared" si="68"/>
        <v>40.253685425390927</v>
      </c>
      <c r="W120" s="32">
        <f t="shared" si="69"/>
        <v>54</v>
      </c>
      <c r="X120" s="21">
        <f t="shared" si="70"/>
        <v>9.7999999999999989</v>
      </c>
      <c r="Y120" s="13">
        <f t="shared" si="71"/>
        <v>9.81</v>
      </c>
      <c r="Z120" s="14">
        <f t="shared" si="72"/>
        <v>-77.918716970611968</v>
      </c>
      <c r="AA120" s="13">
        <f t="shared" si="73"/>
        <v>1.0243789400230079</v>
      </c>
      <c r="AB120" s="13">
        <f t="shared" si="74"/>
        <v>17.200000000000003</v>
      </c>
      <c r="AC120" s="15">
        <f t="shared" si="75"/>
        <v>-95.11871697061197</v>
      </c>
    </row>
    <row r="121" spans="1:29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6"/>
      <c r="K121" s="28"/>
      <c r="L121" s="28"/>
      <c r="M121" s="28"/>
      <c r="N121" s="33"/>
      <c r="O121" s="12">
        <v>277</v>
      </c>
      <c r="P121" s="13">
        <f t="shared" si="62"/>
        <v>24</v>
      </c>
      <c r="Q121" s="13">
        <f t="shared" si="63"/>
        <v>25.8</v>
      </c>
      <c r="R121" s="13">
        <f t="shared" si="64"/>
        <v>50</v>
      </c>
      <c r="S121" s="13">
        <f t="shared" si="65"/>
        <v>24.630086404143977</v>
      </c>
      <c r="T121" s="13">
        <f t="shared" si="66"/>
        <v>-24.446497475026352</v>
      </c>
      <c r="U121" s="13">
        <f t="shared" si="67"/>
        <v>3.0016524580850814</v>
      </c>
      <c r="V121" s="20">
        <f t="shared" si="68"/>
        <v>40.273047713915048</v>
      </c>
      <c r="W121" s="32">
        <f t="shared" si="69"/>
        <v>54</v>
      </c>
      <c r="X121" s="21">
        <f t="shared" si="70"/>
        <v>9.7999999999999989</v>
      </c>
      <c r="Y121" s="13">
        <f t="shared" si="71"/>
        <v>9.81</v>
      </c>
      <c r="Z121" s="14">
        <f t="shared" si="72"/>
        <v>-79.122069145015217</v>
      </c>
      <c r="AA121" s="13">
        <f t="shared" si="73"/>
        <v>1.1943195653704473</v>
      </c>
      <c r="AB121" s="13">
        <f t="shared" si="74"/>
        <v>17.200000000000003</v>
      </c>
      <c r="AC121" s="15">
        <f t="shared" si="75"/>
        <v>-96.32206914501522</v>
      </c>
    </row>
    <row r="122" spans="1:29" ht="16.5" thickBot="1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6"/>
      <c r="K122" s="28"/>
      <c r="L122" s="28"/>
      <c r="M122" s="28"/>
      <c r="N122" s="33"/>
      <c r="O122" s="12">
        <v>278</v>
      </c>
      <c r="P122" s="13">
        <f t="shared" si="62"/>
        <v>24</v>
      </c>
      <c r="Q122" s="13">
        <f t="shared" si="63"/>
        <v>25.8</v>
      </c>
      <c r="R122" s="13">
        <f t="shared" si="64"/>
        <v>50</v>
      </c>
      <c r="S122" s="13">
        <f t="shared" si="65"/>
        <v>24.630086404143977</v>
      </c>
      <c r="T122" s="13">
        <f t="shared" si="66"/>
        <v>-24.390388096369666</v>
      </c>
      <c r="U122" s="13">
        <f t="shared" si="67"/>
        <v>3.4278455017790654</v>
      </c>
      <c r="V122" s="20">
        <f t="shared" si="68"/>
        <v>40.295372926332611</v>
      </c>
      <c r="W122" s="32">
        <f t="shared" si="69"/>
        <v>54</v>
      </c>
      <c r="X122" s="21">
        <f t="shared" si="70"/>
        <v>9.7999999999999989</v>
      </c>
      <c r="Y122" s="13">
        <f t="shared" si="71"/>
        <v>9.81</v>
      </c>
      <c r="Z122" s="14">
        <f t="shared" si="72"/>
        <v>-80.312043640533972</v>
      </c>
      <c r="AA122" s="13">
        <f t="shared" si="73"/>
        <v>1.3638963894086413</v>
      </c>
      <c r="AB122" s="13">
        <f t="shared" si="74"/>
        <v>17.200000000000003</v>
      </c>
      <c r="AC122" s="15">
        <f t="shared" si="75"/>
        <v>-97.512043640533975</v>
      </c>
    </row>
    <row r="123" spans="1:29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6"/>
      <c r="K123" s="28"/>
      <c r="L123" s="28"/>
      <c r="M123" s="28"/>
      <c r="N123" s="33"/>
      <c r="O123" s="37" t="s">
        <v>13</v>
      </c>
      <c r="P123" s="44" t="s">
        <v>23</v>
      </c>
      <c r="Q123" s="44" t="s">
        <v>24</v>
      </c>
      <c r="R123" s="44" t="s">
        <v>26</v>
      </c>
      <c r="S123" s="37" t="s">
        <v>22</v>
      </c>
      <c r="T123" s="37" t="s">
        <v>16</v>
      </c>
      <c r="U123" s="37" t="s">
        <v>17</v>
      </c>
      <c r="V123" s="37" t="s">
        <v>18</v>
      </c>
      <c r="W123" s="44" t="s">
        <v>31</v>
      </c>
      <c r="X123" s="37" t="s">
        <v>19</v>
      </c>
      <c r="Y123" s="37" t="s">
        <v>25</v>
      </c>
      <c r="Z123" s="39" t="s">
        <v>14</v>
      </c>
      <c r="AA123" s="37" t="s">
        <v>20</v>
      </c>
      <c r="AB123" s="37" t="s">
        <v>21</v>
      </c>
      <c r="AC123" s="46" t="s">
        <v>15</v>
      </c>
    </row>
    <row r="124" spans="1:29" ht="16.5" thickBot="1" x14ac:dyDescent="0.3">
      <c r="A124" s="2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33"/>
      <c r="O124" s="38"/>
      <c r="P124" s="45"/>
      <c r="Q124" s="45"/>
      <c r="R124" s="45"/>
      <c r="S124" s="38"/>
      <c r="T124" s="38"/>
      <c r="U124" s="38"/>
      <c r="V124" s="38"/>
      <c r="W124" s="45"/>
      <c r="X124" s="38"/>
      <c r="Y124" s="38"/>
      <c r="Z124" s="40"/>
      <c r="AA124" s="38"/>
      <c r="AB124" s="38"/>
      <c r="AC124" s="47"/>
    </row>
    <row r="125" spans="1:29" x14ac:dyDescent="0.25">
      <c r="A125" s="2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33"/>
      <c r="O125" s="12">
        <v>279</v>
      </c>
      <c r="P125" s="13">
        <f>P122</f>
        <v>24</v>
      </c>
      <c r="Q125" s="13">
        <f>Q122</f>
        <v>25.8</v>
      </c>
      <c r="R125" s="13">
        <f>R122</f>
        <v>50</v>
      </c>
      <c r="S125" s="13">
        <f t="shared" ref="S125:S126" si="76">(2*PI()*P125*X125)/60</f>
        <v>24.630086404143977</v>
      </c>
      <c r="T125" s="13">
        <f>(S125*SIN((O125/180*PI())))</f>
        <v>-24.326849169223827</v>
      </c>
      <c r="U125" s="13">
        <f>(S125*COS((O125/180)*PI()))</f>
        <v>3.8529943905269217</v>
      </c>
      <c r="V125" s="20">
        <f>(R125+X125*SIN((O125/180)*PI()))</f>
        <v>40.32065426216765</v>
      </c>
      <c r="W125" s="32">
        <f>W122</f>
        <v>54</v>
      </c>
      <c r="X125" s="21">
        <f t="shared" ref="X125:X126" si="77">(W125/2)-Q125+(Q125/3)</f>
        <v>9.7999999999999989</v>
      </c>
      <c r="Y125" s="13">
        <f>Y122</f>
        <v>9.81</v>
      </c>
      <c r="Z125" s="14">
        <f>(T125/Y125)*((U125+((U125^2)+2*Y125*V125)^(1/2)))-AA125</f>
        <v>-81.486856856869451</v>
      </c>
      <c r="AA125" s="13">
        <f>(X125*COS((O125/180)*PI()))</f>
        <v>1.5330577573942605</v>
      </c>
      <c r="AB125" s="13">
        <f t="shared" ref="AB125:AB126" si="78">Q125-(Q125/3)</f>
        <v>17.200000000000003</v>
      </c>
      <c r="AC125" s="15">
        <f>Z125-AB125</f>
        <v>-98.686856856869454</v>
      </c>
    </row>
    <row r="126" spans="1:29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6"/>
      <c r="K126" s="28"/>
      <c r="L126" s="28"/>
      <c r="M126" s="28"/>
      <c r="N126" s="33"/>
      <c r="O126" s="12">
        <v>280</v>
      </c>
      <c r="P126" s="13">
        <f>P125</f>
        <v>24</v>
      </c>
      <c r="Q126" s="13">
        <f>Q125</f>
        <v>25.8</v>
      </c>
      <c r="R126" s="13">
        <f>R125</f>
        <v>50</v>
      </c>
      <c r="S126" s="13">
        <f t="shared" si="76"/>
        <v>24.630086404143977</v>
      </c>
      <c r="T126" s="13">
        <f>(S126*SIN((O126/180*PI())))</f>
        <v>-24.255900048161568</v>
      </c>
      <c r="U126" s="13">
        <f>(S126*COS((O126/180)*PI()))</f>
        <v>4.2769696198586296</v>
      </c>
      <c r="V126" s="20">
        <f>(R126+X126*SIN((O126/180)*PI()))</f>
        <v>40.348884020480362</v>
      </c>
      <c r="W126" s="32">
        <f>W125</f>
        <v>54</v>
      </c>
      <c r="X126" s="21">
        <f t="shared" si="77"/>
        <v>9.7999999999999989</v>
      </c>
      <c r="Y126" s="13">
        <f>Y125</f>
        <v>9.81</v>
      </c>
      <c r="Z126" s="14">
        <f>(T126/Y126)*((U126+((U126^2)+2*Y126*V126)^(1/2)))-AA126</f>
        <v>-82.644684130389805</v>
      </c>
      <c r="AA126" s="13">
        <f>(X126*COS((O126/180)*PI()))</f>
        <v>1.7017521411359136</v>
      </c>
      <c r="AB126" s="13">
        <f t="shared" si="78"/>
        <v>17.200000000000003</v>
      </c>
      <c r="AC126" s="15">
        <f>Z126-AB126</f>
        <v>-99.844684130389808</v>
      </c>
    </row>
    <row r="127" spans="1:29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6"/>
      <c r="K127" s="28"/>
      <c r="L127" s="28"/>
      <c r="M127" s="28"/>
      <c r="N127" s="33"/>
      <c r="O127" s="12">
        <v>281</v>
      </c>
      <c r="P127" s="13">
        <f t="shared" ref="P127:P153" si="79">P126</f>
        <v>24</v>
      </c>
      <c r="Q127" s="13">
        <f t="shared" ref="Q127:Q153" si="80">Q126</f>
        <v>25.8</v>
      </c>
      <c r="R127" s="13">
        <f t="shared" ref="R127:R153" si="81">R126</f>
        <v>50</v>
      </c>
      <c r="S127" s="13">
        <f t="shared" ref="S127:S153" si="82">(2*PI()*P127*X127)/60</f>
        <v>24.630086404143977</v>
      </c>
      <c r="T127" s="13">
        <f t="shared" ref="T127:T153" si="83">(S127*SIN((O127/180*PI())))</f>
        <v>-24.177562344972458</v>
      </c>
      <c r="U127" s="13">
        <f t="shared" ref="U127:U153" si="84">(S127*COS((O127/180)*PI()))</f>
        <v>4.6996420428121937</v>
      </c>
      <c r="V127" s="20">
        <f t="shared" ref="V127:V153" si="85">(R127+X127*SIN((O127/180)*PI()))</f>
        <v>40.380053602212897</v>
      </c>
      <c r="W127" s="32">
        <f t="shared" ref="W127:W153" si="86">W126</f>
        <v>54</v>
      </c>
      <c r="X127" s="21">
        <f t="shared" ref="X127:X153" si="87">(W127/2)-Q127+(Q127/3)</f>
        <v>9.7999999999999989</v>
      </c>
      <c r="Y127" s="13">
        <f t="shared" ref="Y127:Y153" si="88">Y126</f>
        <v>9.81</v>
      </c>
      <c r="Z127" s="14">
        <f t="shared" ref="Z127:Z153" si="89">(T127/Y127)*((U127+((U127^2)+2*Y127*V127)^(1/2)))-AA127</f>
        <v>-83.783664021453106</v>
      </c>
      <c r="AA127" s="13">
        <f t="shared" ref="AA127:AA153" si="90">(X127*COS((O127/180)*PI()))</f>
        <v>1.8699281546901334</v>
      </c>
      <c r="AB127" s="13">
        <f t="shared" ref="AB127:AB153" si="91">Q127-(Q127/3)</f>
        <v>17.200000000000003</v>
      </c>
      <c r="AC127" s="15">
        <f t="shared" ref="AC127:AC153" si="92">Z127-AB127</f>
        <v>-100.98366402145311</v>
      </c>
    </row>
    <row r="128" spans="1:29" x14ac:dyDescent="0.25">
      <c r="A128" s="28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33"/>
      <c r="O128" s="12">
        <v>282</v>
      </c>
      <c r="P128" s="13">
        <f t="shared" si="79"/>
        <v>24</v>
      </c>
      <c r="Q128" s="13">
        <f t="shared" si="80"/>
        <v>25.8</v>
      </c>
      <c r="R128" s="13">
        <f t="shared" si="81"/>
        <v>50</v>
      </c>
      <c r="S128" s="13">
        <f t="shared" si="82"/>
        <v>24.630086404143977</v>
      </c>
      <c r="T128" s="13">
        <f t="shared" si="83"/>
        <v>-24.091859922079756</v>
      </c>
      <c r="U128" s="13">
        <f t="shared" si="84"/>
        <v>5.1208829092730825</v>
      </c>
      <c r="V128" s="20">
        <f t="shared" si="85"/>
        <v>40.41415351280871</v>
      </c>
      <c r="W128" s="32">
        <f t="shared" si="86"/>
        <v>54</v>
      </c>
      <c r="X128" s="21">
        <f t="shared" si="87"/>
        <v>9.7999999999999989</v>
      </c>
      <c r="Y128" s="13">
        <f t="shared" si="88"/>
        <v>9.81</v>
      </c>
      <c r="Z128" s="14">
        <f t="shared" si="89"/>
        <v>-84.901902816180254</v>
      </c>
      <c r="AA128" s="13">
        <f t="shared" si="90"/>
        <v>2.0375345700140421</v>
      </c>
      <c r="AB128" s="13">
        <f t="shared" si="91"/>
        <v>17.200000000000003</v>
      </c>
      <c r="AC128" s="15">
        <f t="shared" si="92"/>
        <v>-102.10190281618026</v>
      </c>
    </row>
    <row r="129" spans="1:29" x14ac:dyDescent="0.25">
      <c r="A129" s="28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33"/>
      <c r="O129" s="12">
        <v>283</v>
      </c>
      <c r="P129" s="13">
        <f t="shared" si="79"/>
        <v>24</v>
      </c>
      <c r="Q129" s="13">
        <f t="shared" si="80"/>
        <v>25.8</v>
      </c>
      <c r="R129" s="13">
        <f t="shared" si="81"/>
        <v>50</v>
      </c>
      <c r="S129" s="13">
        <f t="shared" si="82"/>
        <v>24.630086404143977</v>
      </c>
      <c r="T129" s="13">
        <f t="shared" si="83"/>
        <v>-23.99881888527171</v>
      </c>
      <c r="U129" s="13">
        <f t="shared" si="84"/>
        <v>5.5405639051926805</v>
      </c>
      <c r="V129" s="20">
        <f t="shared" si="85"/>
        <v>40.451173365104694</v>
      </c>
      <c r="W129" s="32">
        <f t="shared" si="86"/>
        <v>54</v>
      </c>
      <c r="X129" s="21">
        <f t="shared" si="87"/>
        <v>9.7999999999999989</v>
      </c>
      <c r="Y129" s="13">
        <f t="shared" si="88"/>
        <v>9.81</v>
      </c>
      <c r="Z129" s="14">
        <f t="shared" si="89"/>
        <v>-85.997479214641018</v>
      </c>
      <c r="AA129" s="13">
        <f t="shared" si="90"/>
        <v>2.2045203325698761</v>
      </c>
      <c r="AB129" s="13">
        <f t="shared" si="91"/>
        <v>17.200000000000003</v>
      </c>
      <c r="AC129" s="15">
        <f t="shared" si="92"/>
        <v>-103.19747921464102</v>
      </c>
    </row>
    <row r="130" spans="1:29" x14ac:dyDescent="0.25">
      <c r="A130" s="28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33"/>
      <c r="O130" s="12">
        <v>284</v>
      </c>
      <c r="P130" s="13">
        <f t="shared" si="79"/>
        <v>24</v>
      </c>
      <c r="Q130" s="13">
        <f t="shared" si="80"/>
        <v>25.8</v>
      </c>
      <c r="R130" s="13">
        <f t="shared" si="81"/>
        <v>50</v>
      </c>
      <c r="S130" s="13">
        <f t="shared" si="82"/>
        <v>24.630086404143977</v>
      </c>
      <c r="T130" s="13">
        <f t="shared" si="83"/>
        <v>-23.898467575749429</v>
      </c>
      <c r="U130" s="13">
        <f t="shared" si="84"/>
        <v>5.9585571916741076</v>
      </c>
      <c r="V130" s="20">
        <f t="shared" si="85"/>
        <v>40.491101882495236</v>
      </c>
      <c r="W130" s="32">
        <f t="shared" si="86"/>
        <v>54</v>
      </c>
      <c r="X130" s="21">
        <f t="shared" si="87"/>
        <v>9.7999999999999989</v>
      </c>
      <c r="Y130" s="13">
        <f t="shared" si="88"/>
        <v>9.81</v>
      </c>
      <c r="Z130" s="14">
        <f t="shared" si="89"/>
        <v>-87.068449176550075</v>
      </c>
      <c r="AA130" s="13">
        <f t="shared" si="90"/>
        <v>2.3708345768767409</v>
      </c>
      <c r="AB130" s="13">
        <f t="shared" si="91"/>
        <v>17.200000000000003</v>
      </c>
      <c r="AC130" s="15">
        <f t="shared" si="92"/>
        <v>-104.26844917655008</v>
      </c>
    </row>
    <row r="131" spans="1:29" x14ac:dyDescent="0.25">
      <c r="A131" s="28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33"/>
      <c r="O131" s="12">
        <v>285</v>
      </c>
      <c r="P131" s="13">
        <f t="shared" si="79"/>
        <v>24</v>
      </c>
      <c r="Q131" s="13">
        <f t="shared" si="80"/>
        <v>25.8</v>
      </c>
      <c r="R131" s="13">
        <f t="shared" si="81"/>
        <v>50</v>
      </c>
      <c r="S131" s="13">
        <f t="shared" si="82"/>
        <v>24.630086404143977</v>
      </c>
      <c r="T131" s="13">
        <f t="shared" si="83"/>
        <v>-23.790836561493922</v>
      </c>
      <c r="U131" s="13">
        <f t="shared" si="84"/>
        <v>6.3747354439131119</v>
      </c>
      <c r="V131" s="20">
        <f t="shared" si="85"/>
        <v>40.533926902367128</v>
      </c>
      <c r="W131" s="32">
        <f t="shared" si="86"/>
        <v>54</v>
      </c>
      <c r="X131" s="21">
        <f t="shared" si="87"/>
        <v>9.7999999999999989</v>
      </c>
      <c r="Y131" s="13">
        <f t="shared" si="88"/>
        <v>9.81</v>
      </c>
      <c r="Z131" s="14">
        <f t="shared" si="89"/>
        <v>-88.112850895114832</v>
      </c>
      <c r="AA131" s="13">
        <f t="shared" si="90"/>
        <v>2.5364266420046988</v>
      </c>
      <c r="AB131" s="13">
        <f t="shared" si="91"/>
        <v>17.200000000000003</v>
      </c>
      <c r="AC131" s="15">
        <f t="shared" si="92"/>
        <v>-105.31285089511483</v>
      </c>
    </row>
    <row r="132" spans="1:29" x14ac:dyDescent="0.25">
      <c r="A132" s="28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33"/>
      <c r="O132" s="12">
        <v>286</v>
      </c>
      <c r="P132" s="13">
        <f t="shared" si="79"/>
        <v>24</v>
      </c>
      <c r="Q132" s="13">
        <f t="shared" si="80"/>
        <v>25.8</v>
      </c>
      <c r="R132" s="13">
        <f t="shared" si="81"/>
        <v>50</v>
      </c>
      <c r="S132" s="13">
        <f t="shared" si="82"/>
        <v>24.630086404143977</v>
      </c>
      <c r="T132" s="13">
        <f t="shared" si="83"/>
        <v>-23.675958627954774</v>
      </c>
      <c r="U132" s="13">
        <f t="shared" si="84"/>
        <v>6.7889718899824505</v>
      </c>
      <c r="V132" s="20">
        <f t="shared" si="85"/>
        <v>40.579635379804472</v>
      </c>
      <c r="W132" s="32">
        <f t="shared" si="86"/>
        <v>54</v>
      </c>
      <c r="X132" s="21">
        <f t="shared" si="87"/>
        <v>9.7999999999999989</v>
      </c>
      <c r="Y132" s="13">
        <f t="shared" si="88"/>
        <v>9.81</v>
      </c>
      <c r="Z132" s="14">
        <f t="shared" si="89"/>
        <v>-89.128709869624572</v>
      </c>
      <c r="AA132" s="13">
        <f t="shared" si="90"/>
        <v>2.7012460870065849</v>
      </c>
      <c r="AB132" s="13">
        <f t="shared" si="91"/>
        <v>17.200000000000003</v>
      </c>
      <c r="AC132" s="15">
        <f t="shared" si="92"/>
        <v>-106.32870986962457</v>
      </c>
    </row>
    <row r="133" spans="1:29" x14ac:dyDescent="0.25">
      <c r="A133" s="28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33"/>
      <c r="O133" s="12">
        <v>287</v>
      </c>
      <c r="P133" s="13">
        <f t="shared" si="79"/>
        <v>24</v>
      </c>
      <c r="Q133" s="13">
        <f t="shared" si="80"/>
        <v>25.8</v>
      </c>
      <c r="R133" s="13">
        <f t="shared" si="81"/>
        <v>50</v>
      </c>
      <c r="S133" s="13">
        <f t="shared" si="82"/>
        <v>24.630086404143977</v>
      </c>
      <c r="T133" s="13">
        <f t="shared" si="83"/>
        <v>-23.553868768063385</v>
      </c>
      <c r="U133" s="13">
        <f t="shared" si="84"/>
        <v>7.2011403494478747</v>
      </c>
      <c r="V133" s="20">
        <f t="shared" si="85"/>
        <v>40.628213391562255</v>
      </c>
      <c r="W133" s="32">
        <f t="shared" si="86"/>
        <v>54</v>
      </c>
      <c r="X133" s="21">
        <f t="shared" si="87"/>
        <v>9.7999999999999989</v>
      </c>
      <c r="Y133" s="13">
        <f t="shared" si="88"/>
        <v>9.81</v>
      </c>
      <c r="Z133" s="14">
        <f t="shared" si="89"/>
        <v>-90.114044047684402</v>
      </c>
      <c r="AA133" s="13">
        <f t="shared" si="90"/>
        <v>2.8652427062828196</v>
      </c>
      <c r="AB133" s="13">
        <f t="shared" si="91"/>
        <v>17.200000000000003</v>
      </c>
      <c r="AC133" s="15">
        <f t="shared" si="92"/>
        <v>-107.3140440476844</v>
      </c>
    </row>
    <row r="134" spans="1:29" x14ac:dyDescent="0.25">
      <c r="A134" s="28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33"/>
      <c r="O134" s="12">
        <v>288</v>
      </c>
      <c r="P134" s="13">
        <f t="shared" si="79"/>
        <v>24</v>
      </c>
      <c r="Q134" s="13">
        <f t="shared" si="80"/>
        <v>25.8</v>
      </c>
      <c r="R134" s="13">
        <f t="shared" si="81"/>
        <v>50</v>
      </c>
      <c r="S134" s="13">
        <f t="shared" si="82"/>
        <v>24.630086404143977</v>
      </c>
      <c r="T134" s="13">
        <f t="shared" si="83"/>
        <v>-23.424604171573797</v>
      </c>
      <c r="U134" s="13">
        <f t="shared" si="84"/>
        <v>7.6111152718038237</v>
      </c>
      <c r="V134" s="20">
        <f t="shared" si="85"/>
        <v>40.679646140307497</v>
      </c>
      <c r="W134" s="32">
        <f t="shared" si="86"/>
        <v>54</v>
      </c>
      <c r="X134" s="21">
        <f t="shared" si="87"/>
        <v>9.7999999999999989</v>
      </c>
      <c r="Y134" s="13">
        <f t="shared" si="88"/>
        <v>9.81</v>
      </c>
      <c r="Z134" s="14">
        <f t="shared" si="89"/>
        <v>-91.06686900865563</v>
      </c>
      <c r="AA134" s="13">
        <f t="shared" si="90"/>
        <v>3.0283665448744825</v>
      </c>
      <c r="AB134" s="13">
        <f t="shared" si="91"/>
        <v>17.200000000000003</v>
      </c>
      <c r="AC134" s="15">
        <f t="shared" si="92"/>
        <v>-108.26686900865563</v>
      </c>
    </row>
    <row r="135" spans="1:29" x14ac:dyDescent="0.25">
      <c r="A135" s="28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33"/>
      <c r="O135" s="12">
        <v>289</v>
      </c>
      <c r="P135" s="13">
        <f t="shared" si="79"/>
        <v>24</v>
      </c>
      <c r="Q135" s="13">
        <f t="shared" si="80"/>
        <v>25.8</v>
      </c>
      <c r="R135" s="13">
        <f t="shared" si="81"/>
        <v>50</v>
      </c>
      <c r="S135" s="13">
        <f t="shared" si="82"/>
        <v>24.630086404143977</v>
      </c>
      <c r="T135" s="13">
        <f t="shared" si="83"/>
        <v>-23.288204213734318</v>
      </c>
      <c r="U135" s="13">
        <f t="shared" si="84"/>
        <v>8.0187717747174521</v>
      </c>
      <c r="V135" s="20">
        <f t="shared" si="85"/>
        <v>40.733917959126693</v>
      </c>
      <c r="W135" s="32">
        <f t="shared" si="86"/>
        <v>54</v>
      </c>
      <c r="X135" s="21">
        <f t="shared" si="87"/>
        <v>9.7999999999999989</v>
      </c>
      <c r="Y135" s="13">
        <f t="shared" si="88"/>
        <v>9.81</v>
      </c>
      <c r="Z135" s="14">
        <f t="shared" si="89"/>
        <v>-91.985203160822337</v>
      </c>
      <c r="AA135" s="13">
        <f t="shared" si="90"/>
        <v>3.1905679136801317</v>
      </c>
      <c r="AB135" s="13">
        <f t="shared" si="91"/>
        <v>17.200000000000003</v>
      </c>
      <c r="AC135" s="15">
        <f t="shared" si="92"/>
        <v>-109.18520316082234</v>
      </c>
    </row>
    <row r="136" spans="1:29" x14ac:dyDescent="0.25">
      <c r="A136" s="28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33"/>
      <c r="O136" s="12">
        <v>290</v>
      </c>
      <c r="P136" s="13">
        <f t="shared" si="79"/>
        <v>24</v>
      </c>
      <c r="Q136" s="13">
        <f t="shared" si="80"/>
        <v>25.8</v>
      </c>
      <c r="R136" s="13">
        <f t="shared" si="81"/>
        <v>50</v>
      </c>
      <c r="S136" s="13">
        <f t="shared" si="82"/>
        <v>24.630086404143977</v>
      </c>
      <c r="T136" s="13">
        <f t="shared" si="83"/>
        <v>-23.144710443293423</v>
      </c>
      <c r="U136" s="13">
        <f t="shared" si="84"/>
        <v>8.4239856820689347</v>
      </c>
      <c r="V136" s="20">
        <f t="shared" si="85"/>
        <v>40.791012316298101</v>
      </c>
      <c r="W136" s="32">
        <f t="shared" si="86"/>
        <v>54</v>
      </c>
      <c r="X136" s="21">
        <f t="shared" si="87"/>
        <v>9.7999999999999989</v>
      </c>
      <c r="Y136" s="13">
        <f t="shared" si="88"/>
        <v>9.81</v>
      </c>
      <c r="Z136" s="14">
        <f t="shared" si="89"/>
        <v>-92.867072926023184</v>
      </c>
      <c r="AA136" s="13">
        <f t="shared" si="90"/>
        <v>3.3517974045915557</v>
      </c>
      <c r="AB136" s="13">
        <f t="shared" si="91"/>
        <v>17.200000000000003</v>
      </c>
      <c r="AC136" s="15">
        <f t="shared" si="92"/>
        <v>-110.06707292602319</v>
      </c>
    </row>
    <row r="137" spans="1:29" x14ac:dyDescent="0.25">
      <c r="A137" s="28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33"/>
      <c r="O137" s="12">
        <v>291</v>
      </c>
      <c r="P137" s="13">
        <f t="shared" si="79"/>
        <v>24</v>
      </c>
      <c r="Q137" s="13">
        <f t="shared" si="80"/>
        <v>25.8</v>
      </c>
      <c r="R137" s="13">
        <f t="shared" si="81"/>
        <v>50</v>
      </c>
      <c r="S137" s="13">
        <f t="shared" si="82"/>
        <v>24.630086404143977</v>
      </c>
      <c r="T137" s="13">
        <f t="shared" si="83"/>
        <v>-22.994166569843664</v>
      </c>
      <c r="U137" s="13">
        <f t="shared" si="84"/>
        <v>8.8266335617766583</v>
      </c>
      <c r="V137" s="20">
        <f t="shared" si="85"/>
        <v>40.850911820327426</v>
      </c>
      <c r="W137" s="32">
        <f t="shared" si="86"/>
        <v>54</v>
      </c>
      <c r="X137" s="21">
        <f t="shared" si="87"/>
        <v>9.7999999999999989</v>
      </c>
      <c r="Y137" s="13">
        <f t="shared" si="88"/>
        <v>9.81</v>
      </c>
      <c r="Z137" s="14">
        <f t="shared" si="89"/>
        <v>-93.710517886924237</v>
      </c>
      <c r="AA137" s="13">
        <f t="shared" si="90"/>
        <v>3.5120059055439432</v>
      </c>
      <c r="AB137" s="13">
        <f t="shared" si="91"/>
        <v>17.200000000000003</v>
      </c>
      <c r="AC137" s="15">
        <f t="shared" si="92"/>
        <v>-110.91051788692424</v>
      </c>
    </row>
    <row r="138" spans="1:29" x14ac:dyDescent="0.25">
      <c r="A138" s="28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33"/>
      <c r="O138" s="12">
        <v>292</v>
      </c>
      <c r="P138" s="13">
        <f t="shared" si="79"/>
        <v>24</v>
      </c>
      <c r="Q138" s="13">
        <f t="shared" si="80"/>
        <v>25.8</v>
      </c>
      <c r="R138" s="13">
        <f t="shared" si="81"/>
        <v>50</v>
      </c>
      <c r="S138" s="13">
        <f t="shared" si="82"/>
        <v>24.630086404143977</v>
      </c>
      <c r="T138" s="13">
        <f t="shared" si="83"/>
        <v>-22.836618450507238</v>
      </c>
      <c r="U138" s="13">
        <f t="shared" si="84"/>
        <v>9.2265927633959439</v>
      </c>
      <c r="V138" s="20">
        <f t="shared" si="85"/>
        <v>40.913598225245487</v>
      </c>
      <c r="W138" s="32">
        <f t="shared" si="86"/>
        <v>54</v>
      </c>
      <c r="X138" s="21">
        <f t="shared" si="87"/>
        <v>9.7999999999999989</v>
      </c>
      <c r="Y138" s="13">
        <f t="shared" si="88"/>
        <v>9.81</v>
      </c>
      <c r="Z138" s="14">
        <f t="shared" si="89"/>
        <v>-94.513595873721101</v>
      </c>
      <c r="AA138" s="13">
        <f t="shared" si="90"/>
        <v>3.6711446154759368</v>
      </c>
      <c r="AB138" s="13">
        <f t="shared" si="91"/>
        <v>17.200000000000003</v>
      </c>
      <c r="AC138" s="15">
        <f t="shared" si="92"/>
        <v>-111.7135958737211</v>
      </c>
    </row>
    <row r="139" spans="1:29" x14ac:dyDescent="0.25">
      <c r="A139" s="28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33"/>
      <c r="O139" s="12">
        <v>293</v>
      </c>
      <c r="P139" s="13">
        <f t="shared" si="79"/>
        <v>24</v>
      </c>
      <c r="Q139" s="13">
        <f t="shared" si="80"/>
        <v>25.8</v>
      </c>
      <c r="R139" s="13">
        <f t="shared" si="81"/>
        <v>50</v>
      </c>
      <c r="S139" s="13">
        <f t="shared" si="82"/>
        <v>24.630086404143977</v>
      </c>
      <c r="T139" s="13">
        <f t="shared" si="83"/>
        <v>-22.6721140759675</v>
      </c>
      <c r="U139" s="13">
        <f t="shared" si="84"/>
        <v>9.6237414554794878</v>
      </c>
      <c r="V139" s="20">
        <f t="shared" si="85"/>
        <v>40.979052436166086</v>
      </c>
      <c r="W139" s="32">
        <f t="shared" si="86"/>
        <v>54</v>
      </c>
      <c r="X139" s="21">
        <f t="shared" si="87"/>
        <v>9.7999999999999989</v>
      </c>
      <c r="Y139" s="13">
        <f t="shared" si="88"/>
        <v>9.81</v>
      </c>
      <c r="Z139" s="14">
        <f t="shared" si="89"/>
        <v>-95.274387968797299</v>
      </c>
      <c r="AA139" s="13">
        <f t="shared" si="90"/>
        <v>3.8291650591948798</v>
      </c>
      <c r="AB139" s="13">
        <f t="shared" si="91"/>
        <v>17.200000000000003</v>
      </c>
      <c r="AC139" s="15">
        <f t="shared" si="92"/>
        <v>-112.4743879687973</v>
      </c>
    </row>
    <row r="140" spans="1:29" x14ac:dyDescent="0.25">
      <c r="A140" s="28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33"/>
      <c r="O140" s="12">
        <v>294</v>
      </c>
      <c r="P140" s="13">
        <f t="shared" si="79"/>
        <v>24</v>
      </c>
      <c r="Q140" s="13">
        <f t="shared" si="80"/>
        <v>25.8</v>
      </c>
      <c r="R140" s="13">
        <f t="shared" si="81"/>
        <v>50</v>
      </c>
      <c r="S140" s="13">
        <f t="shared" si="82"/>
        <v>24.630086404143977</v>
      </c>
      <c r="T140" s="13">
        <f t="shared" si="83"/>
        <v>-22.500703555850517</v>
      </c>
      <c r="U140" s="13">
        <f t="shared" si="84"/>
        <v>10.017958662688418</v>
      </c>
      <c r="V140" s="20">
        <f t="shared" si="85"/>
        <v>41.047254515102509</v>
      </c>
      <c r="W140" s="32">
        <f t="shared" si="86"/>
        <v>54</v>
      </c>
      <c r="X140" s="21">
        <f t="shared" si="87"/>
        <v>9.7999999999999989</v>
      </c>
      <c r="Y140" s="13">
        <f t="shared" si="88"/>
        <v>9.81</v>
      </c>
      <c r="Z140" s="14">
        <f t="shared" si="89"/>
        <v>-95.991003409697385</v>
      </c>
      <c r="AA140" s="13">
        <f t="shared" si="90"/>
        <v>3.9860191021428371</v>
      </c>
      <c r="AB140" s="13">
        <f t="shared" si="91"/>
        <v>17.200000000000003</v>
      </c>
      <c r="AC140" s="15">
        <f t="shared" si="92"/>
        <v>-113.19100340969739</v>
      </c>
    </row>
    <row r="141" spans="1:29" x14ac:dyDescent="0.25">
      <c r="A141" s="28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33"/>
      <c r="O141" s="12">
        <v>295</v>
      </c>
      <c r="P141" s="13">
        <f t="shared" si="79"/>
        <v>24</v>
      </c>
      <c r="Q141" s="13">
        <f t="shared" si="80"/>
        <v>25.8</v>
      </c>
      <c r="R141" s="13">
        <f t="shared" si="81"/>
        <v>50</v>
      </c>
      <c r="S141" s="13">
        <f t="shared" si="82"/>
        <v>24.630086404143977</v>
      </c>
      <c r="T141" s="13">
        <f t="shared" si="83"/>
        <v>-22.322439103461214</v>
      </c>
      <c r="U141" s="13">
        <f t="shared" si="84"/>
        <v>10.409124302642548</v>
      </c>
      <c r="V141" s="20">
        <f t="shared" si="85"/>
        <v>41.118183687040826</v>
      </c>
      <c r="W141" s="32">
        <f t="shared" si="86"/>
        <v>54</v>
      </c>
      <c r="X141" s="21">
        <f t="shared" si="87"/>
        <v>9.7999999999999989</v>
      </c>
      <c r="Y141" s="13">
        <f t="shared" si="88"/>
        <v>9.81</v>
      </c>
      <c r="Z141" s="14">
        <f t="shared" si="89"/>
        <v>-96.661584372652158</v>
      </c>
      <c r="AA141" s="13">
        <f t="shared" si="90"/>
        <v>4.1416589650588485</v>
      </c>
      <c r="AB141" s="13">
        <f t="shared" si="91"/>
        <v>17.200000000000003</v>
      </c>
      <c r="AC141" s="15">
        <f t="shared" si="92"/>
        <v>-113.86158437265216</v>
      </c>
    </row>
    <row r="142" spans="1:29" x14ac:dyDescent="0.25">
      <c r="A142" s="2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33"/>
      <c r="O142" s="12">
        <v>296</v>
      </c>
      <c r="P142" s="13">
        <f t="shared" si="79"/>
        <v>24</v>
      </c>
      <c r="Q142" s="13">
        <f t="shared" si="80"/>
        <v>25.8</v>
      </c>
      <c r="R142" s="13">
        <f t="shared" si="81"/>
        <v>50</v>
      </c>
      <c r="S142" s="13">
        <f t="shared" si="82"/>
        <v>24.630086404143977</v>
      </c>
      <c r="T142" s="13">
        <f t="shared" si="83"/>
        <v>-22.137375019878668</v>
      </c>
      <c r="U142" s="13">
        <f t="shared" si="84"/>
        <v>10.79711922249866</v>
      </c>
      <c r="V142" s="20">
        <f t="shared" si="85"/>
        <v>41.191818346268164</v>
      </c>
      <c r="W142" s="32">
        <f t="shared" si="86"/>
        <v>54</v>
      </c>
      <c r="X142" s="21">
        <f t="shared" si="87"/>
        <v>9.7999999999999989</v>
      </c>
      <c r="Y142" s="13">
        <f t="shared" si="88"/>
        <v>9.81</v>
      </c>
      <c r="Z142" s="14">
        <f t="shared" si="89"/>
        <v>-97.284310620787863</v>
      </c>
      <c r="AA142" s="13">
        <f t="shared" si="90"/>
        <v>4.2960372385329579</v>
      </c>
      <c r="AB142" s="13">
        <f t="shared" si="91"/>
        <v>17.200000000000003</v>
      </c>
      <c r="AC142" s="15">
        <f t="shared" si="92"/>
        <v>-114.48431062078787</v>
      </c>
    </row>
    <row r="143" spans="1:29" x14ac:dyDescent="0.25">
      <c r="A143" s="28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33"/>
      <c r="O143" s="12">
        <v>297</v>
      </c>
      <c r="P143" s="13">
        <f t="shared" si="79"/>
        <v>24</v>
      </c>
      <c r="Q143" s="13">
        <f t="shared" si="80"/>
        <v>25.8</v>
      </c>
      <c r="R143" s="13">
        <f t="shared" si="81"/>
        <v>50</v>
      </c>
      <c r="S143" s="13">
        <f t="shared" si="82"/>
        <v>24.630086404143977</v>
      </c>
      <c r="T143" s="13">
        <f t="shared" si="83"/>
        <v>-21.945567677415504</v>
      </c>
      <c r="U143" s="13">
        <f t="shared" si="84"/>
        <v>11.181825235245537</v>
      </c>
      <c r="V143" s="20">
        <f t="shared" si="85"/>
        <v>41.268136062953999</v>
      </c>
      <c r="W143" s="32">
        <f t="shared" si="86"/>
        <v>54</v>
      </c>
      <c r="X143" s="21">
        <f t="shared" si="87"/>
        <v>9.7999999999999989</v>
      </c>
      <c r="Y143" s="13">
        <f t="shared" si="88"/>
        <v>9.81</v>
      </c>
      <c r="Z143" s="14">
        <f t="shared" si="89"/>
        <v>-97.857404003027852</v>
      </c>
      <c r="AA143" s="13">
        <f t="shared" si="90"/>
        <v>4.4491068974475567</v>
      </c>
      <c r="AB143" s="13">
        <f t="shared" si="91"/>
        <v>17.200000000000003</v>
      </c>
      <c r="AC143" s="15">
        <f t="shared" si="92"/>
        <v>-115.05740400302786</v>
      </c>
    </row>
    <row r="144" spans="1:29" x14ac:dyDescent="0.25">
      <c r="A144" s="28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33"/>
      <c r="O144" s="12">
        <v>298</v>
      </c>
      <c r="P144" s="13">
        <f t="shared" si="79"/>
        <v>24</v>
      </c>
      <c r="Q144" s="13">
        <f t="shared" si="80"/>
        <v>25.8</v>
      </c>
      <c r="R144" s="13">
        <f t="shared" si="81"/>
        <v>50</v>
      </c>
      <c r="S144" s="13">
        <f t="shared" si="82"/>
        <v>24.630086404143977</v>
      </c>
      <c r="T144" s="13">
        <f t="shared" si="83"/>
        <v>-21.747075502446311</v>
      </c>
      <c r="U144" s="13">
        <f t="shared" si="84"/>
        <v>11.563125155704984</v>
      </c>
      <c r="V144" s="20">
        <f t="shared" si="85"/>
        <v>41.347113589982513</v>
      </c>
      <c r="W144" s="32">
        <f t="shared" si="86"/>
        <v>54</v>
      </c>
      <c r="X144" s="21">
        <f t="shared" si="87"/>
        <v>9.7999999999999989</v>
      </c>
      <c r="Y144" s="13">
        <f t="shared" si="88"/>
        <v>9.81</v>
      </c>
      <c r="Z144" s="14">
        <f t="shared" si="89"/>
        <v>-98.379132791529287</v>
      </c>
      <c r="AA144" s="13">
        <f t="shared" si="90"/>
        <v>4.6008213153017259</v>
      </c>
      <c r="AB144" s="13">
        <f t="shared" si="91"/>
        <v>17.200000000000003</v>
      </c>
      <c r="AC144" s="15">
        <f t="shared" si="92"/>
        <v>-115.57913279152929</v>
      </c>
    </row>
    <row r="145" spans="1:29" x14ac:dyDescent="0.25">
      <c r="A145" s="28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33"/>
      <c r="O145" s="12">
        <v>299</v>
      </c>
      <c r="P145" s="13">
        <f t="shared" si="79"/>
        <v>24</v>
      </c>
      <c r="Q145" s="13">
        <f t="shared" si="80"/>
        <v>25.8</v>
      </c>
      <c r="R145" s="13">
        <f t="shared" si="81"/>
        <v>50</v>
      </c>
      <c r="S145" s="13">
        <f t="shared" si="82"/>
        <v>24.630086404143977</v>
      </c>
      <c r="T145" s="13">
        <f t="shared" si="83"/>
        <v>-21.541958957610415</v>
      </c>
      <c r="U145" s="13">
        <f t="shared" si="84"/>
        <v>11.940902836227517</v>
      </c>
      <c r="V145" s="20">
        <f t="shared" si="85"/>
        <v>41.428726870033927</v>
      </c>
      <c r="W145" s="32">
        <f t="shared" si="86"/>
        <v>54</v>
      </c>
      <c r="X145" s="21">
        <f t="shared" si="87"/>
        <v>9.7999999999999989</v>
      </c>
      <c r="Y145" s="13">
        <f t="shared" si="88"/>
        <v>9.81</v>
      </c>
      <c r="Z145" s="14">
        <f t="shared" si="89"/>
        <v>-98.847815847262268</v>
      </c>
      <c r="AA145" s="13">
        <f t="shared" si="90"/>
        <v>4.7511342784141046</v>
      </c>
      <c r="AB145" s="13">
        <f t="shared" si="91"/>
        <v>17.200000000000003</v>
      </c>
      <c r="AC145" s="15">
        <f t="shared" si="92"/>
        <v>-116.04781584726227</v>
      </c>
    </row>
    <row r="146" spans="1:29" x14ac:dyDescent="0.25">
      <c r="A146" s="28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33"/>
      <c r="O146" s="12">
        <v>300</v>
      </c>
      <c r="P146" s="13">
        <f t="shared" si="79"/>
        <v>24</v>
      </c>
      <c r="Q146" s="13">
        <f t="shared" si="80"/>
        <v>25.8</v>
      </c>
      <c r="R146" s="13">
        <f t="shared" si="81"/>
        <v>50</v>
      </c>
      <c r="S146" s="13">
        <f t="shared" si="82"/>
        <v>24.630086404143977</v>
      </c>
      <c r="T146" s="13">
        <f t="shared" si="83"/>
        <v>-21.3302805233944</v>
      </c>
      <c r="U146" s="13">
        <f t="shared" si="84"/>
        <v>12.315043202071992</v>
      </c>
      <c r="V146" s="20">
        <f t="shared" si="85"/>
        <v>41.512951042912505</v>
      </c>
      <c r="W146" s="32">
        <f t="shared" si="86"/>
        <v>54</v>
      </c>
      <c r="X146" s="21">
        <f t="shared" si="87"/>
        <v>9.7999999999999989</v>
      </c>
      <c r="Y146" s="13">
        <f t="shared" si="88"/>
        <v>9.81</v>
      </c>
      <c r="Z146" s="14">
        <f t="shared" si="89"/>
        <v>-99.261826605019891</v>
      </c>
      <c r="AA146" s="13">
        <f t="shared" si="90"/>
        <v>4.9000000000000004</v>
      </c>
      <c r="AB146" s="13">
        <f t="shared" si="91"/>
        <v>17.200000000000003</v>
      </c>
      <c r="AC146" s="15">
        <f t="shared" si="92"/>
        <v>-116.46182660501989</v>
      </c>
    </row>
    <row r="147" spans="1:29" x14ac:dyDescent="0.25">
      <c r="A147" s="28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33"/>
      <c r="O147" s="12">
        <v>301</v>
      </c>
      <c r="P147" s="13">
        <f t="shared" si="79"/>
        <v>24</v>
      </c>
      <c r="Q147" s="13">
        <f t="shared" si="80"/>
        <v>25.8</v>
      </c>
      <c r="R147" s="13">
        <f t="shared" si="81"/>
        <v>50</v>
      </c>
      <c r="S147" s="13">
        <f t="shared" si="82"/>
        <v>24.630086404143977</v>
      </c>
      <c r="T147" s="13">
        <f t="shared" si="83"/>
        <v>-21.11210467909989</v>
      </c>
      <c r="U147" s="13">
        <f t="shared" si="84"/>
        <v>12.685432286458612</v>
      </c>
      <c r="V147" s="20">
        <f t="shared" si="85"/>
        <v>41.599760453119302</v>
      </c>
      <c r="W147" s="32">
        <f t="shared" si="86"/>
        <v>54</v>
      </c>
      <c r="X147" s="21">
        <f t="shared" si="87"/>
        <v>9.7999999999999989</v>
      </c>
      <c r="Y147" s="13">
        <f t="shared" si="88"/>
        <v>9.81</v>
      </c>
      <c r="Z147" s="14">
        <f t="shared" si="89"/>
        <v>-99.619596870729552</v>
      </c>
      <c r="AA147" s="13">
        <f t="shared" si="90"/>
        <v>5.0473731341185299</v>
      </c>
      <c r="AB147" s="13">
        <f t="shared" si="91"/>
        <v>17.200000000000003</v>
      </c>
      <c r="AC147" s="15">
        <f t="shared" si="92"/>
        <v>-116.81959687072955</v>
      </c>
    </row>
    <row r="148" spans="1:29" x14ac:dyDescent="0.25">
      <c r="A148" s="28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33"/>
      <c r="O148" s="12">
        <v>302</v>
      </c>
      <c r="P148" s="13">
        <f t="shared" si="79"/>
        <v>24</v>
      </c>
      <c r="Q148" s="13">
        <f t="shared" si="80"/>
        <v>25.8</v>
      </c>
      <c r="R148" s="13">
        <f t="shared" si="81"/>
        <v>50</v>
      </c>
      <c r="S148" s="13">
        <f t="shared" si="82"/>
        <v>24.630086404143977</v>
      </c>
      <c r="T148" s="13">
        <f t="shared" si="83"/>
        <v>-20.887497883202577</v>
      </c>
      <c r="U148" s="13">
        <f t="shared" si="84"/>
        <v>13.051957265284235</v>
      </c>
      <c r="V148" s="20">
        <f t="shared" si="85"/>
        <v>41.689128657667027</v>
      </c>
      <c r="W148" s="32">
        <f t="shared" si="86"/>
        <v>54</v>
      </c>
      <c r="X148" s="21">
        <f t="shared" si="87"/>
        <v>9.7999999999999989</v>
      </c>
      <c r="Y148" s="13">
        <f t="shared" si="88"/>
        <v>9.81</v>
      </c>
      <c r="Z148" s="14">
        <f t="shared" si="89"/>
        <v>-99.919620425405782</v>
      </c>
      <c r="AA148" s="13">
        <f t="shared" si="90"/>
        <v>5.1932087894854053</v>
      </c>
      <c r="AB148" s="13">
        <f t="shared" si="91"/>
        <v>17.200000000000003</v>
      </c>
      <c r="AC148" s="15">
        <f t="shared" si="92"/>
        <v>-117.11962042540578</v>
      </c>
    </row>
    <row r="149" spans="1:29" x14ac:dyDescent="0.25">
      <c r="A149" s="28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33"/>
      <c r="O149" s="12">
        <v>303</v>
      </c>
      <c r="P149" s="13">
        <f t="shared" si="79"/>
        <v>24</v>
      </c>
      <c r="Q149" s="13">
        <f t="shared" si="80"/>
        <v>25.8</v>
      </c>
      <c r="R149" s="13">
        <f t="shared" si="81"/>
        <v>50</v>
      </c>
      <c r="S149" s="13">
        <f t="shared" si="82"/>
        <v>24.630086404143977</v>
      </c>
      <c r="T149" s="13">
        <f t="shared" si="83"/>
        <v>-20.656528553108302</v>
      </c>
      <c r="U149" s="13">
        <f t="shared" si="84"/>
        <v>13.414506491489703</v>
      </c>
      <c r="V149" s="20">
        <f t="shared" si="85"/>
        <v>41.781028434134839</v>
      </c>
      <c r="W149" s="32">
        <f t="shared" si="86"/>
        <v>54</v>
      </c>
      <c r="X149" s="21">
        <f t="shared" si="87"/>
        <v>9.7999999999999989</v>
      </c>
      <c r="Y149" s="13">
        <f t="shared" si="88"/>
        <v>9.81</v>
      </c>
      <c r="Z149" s="14">
        <f t="shared" si="89"/>
        <v>-100.16045643143931</v>
      </c>
      <c r="AA149" s="13">
        <f t="shared" si="90"/>
        <v>5.3374625431472609</v>
      </c>
      <c r="AB149" s="13">
        <f t="shared" si="91"/>
        <v>17.200000000000003</v>
      </c>
      <c r="AC149" s="15">
        <f t="shared" si="92"/>
        <v>-117.36045643143932</v>
      </c>
    </row>
    <row r="150" spans="1:29" x14ac:dyDescent="0.25">
      <c r="A150" s="28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33"/>
      <c r="O150" s="12">
        <v>304</v>
      </c>
      <c r="P150" s="13">
        <f t="shared" si="79"/>
        <v>24</v>
      </c>
      <c r="Q150" s="13">
        <f t="shared" si="80"/>
        <v>25.8</v>
      </c>
      <c r="R150" s="13">
        <f t="shared" si="81"/>
        <v>50</v>
      </c>
      <c r="S150" s="13">
        <f t="shared" si="82"/>
        <v>24.630086404143977</v>
      </c>
      <c r="T150" s="13">
        <f t="shared" si="83"/>
        <v>-20.419267044312456</v>
      </c>
      <c r="U150" s="13">
        <f t="shared" si="84"/>
        <v>13.772969529068641</v>
      </c>
      <c r="V150" s="20">
        <f t="shared" si="85"/>
        <v>41.875431788960597</v>
      </c>
      <c r="W150" s="32">
        <f t="shared" si="86"/>
        <v>54</v>
      </c>
      <c r="X150" s="21">
        <f t="shared" si="87"/>
        <v>9.7999999999999989</v>
      </c>
      <c r="Y150" s="13">
        <f t="shared" si="88"/>
        <v>9.81</v>
      </c>
      <c r="Z150" s="14">
        <f t="shared" si="89"/>
        <v>-100.34073263815331</v>
      </c>
      <c r="AA150" s="13">
        <f t="shared" si="90"/>
        <v>5.48009045401332</v>
      </c>
      <c r="AB150" s="13">
        <f t="shared" si="91"/>
        <v>17.200000000000003</v>
      </c>
      <c r="AC150" s="15">
        <f t="shared" si="92"/>
        <v>-117.54073263815332</v>
      </c>
    </row>
    <row r="151" spans="1:29" x14ac:dyDescent="0.25">
      <c r="A151" s="28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33"/>
      <c r="O151" s="12">
        <v>305</v>
      </c>
      <c r="P151" s="13">
        <f t="shared" si="79"/>
        <v>24</v>
      </c>
      <c r="Q151" s="13">
        <f t="shared" si="80"/>
        <v>25.8</v>
      </c>
      <c r="R151" s="13">
        <f t="shared" si="81"/>
        <v>50</v>
      </c>
      <c r="S151" s="13">
        <f t="shared" si="82"/>
        <v>24.630086404143977</v>
      </c>
      <c r="T151" s="13">
        <f t="shared" si="83"/>
        <v>-20.175785628969042</v>
      </c>
      <c r="U151" s="13">
        <f t="shared" si="84"/>
        <v>14.127237186707253</v>
      </c>
      <c r="V151" s="20">
        <f t="shared" si="85"/>
        <v>41.972309965967881</v>
      </c>
      <c r="W151" s="32">
        <f t="shared" si="86"/>
        <v>54</v>
      </c>
      <c r="X151" s="21">
        <f t="shared" si="87"/>
        <v>9.7999999999999989</v>
      </c>
      <c r="Y151" s="13">
        <f t="shared" si="88"/>
        <v>9.81</v>
      </c>
      <c r="Z151" s="14">
        <f t="shared" si="89"/>
        <v>-100.45914838466872</v>
      </c>
      <c r="AA151" s="13">
        <f t="shared" si="90"/>
        <v>5.6210490762402507</v>
      </c>
      <c r="AB151" s="13">
        <f t="shared" si="91"/>
        <v>17.200000000000003</v>
      </c>
      <c r="AC151" s="15">
        <f t="shared" si="92"/>
        <v>-117.65914838466873</v>
      </c>
    </row>
    <row r="152" spans="1:29" x14ac:dyDescent="0.25">
      <c r="A152" s="28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33"/>
      <c r="O152" s="12">
        <v>306</v>
      </c>
      <c r="P152" s="13">
        <f t="shared" si="79"/>
        <v>24</v>
      </c>
      <c r="Q152" s="13">
        <f t="shared" si="80"/>
        <v>25.8</v>
      </c>
      <c r="R152" s="13">
        <f t="shared" si="81"/>
        <v>50</v>
      </c>
      <c r="S152" s="13">
        <f t="shared" si="82"/>
        <v>24.630086404143977</v>
      </c>
      <c r="T152" s="13">
        <f t="shared" si="83"/>
        <v>-19.92615847387582</v>
      </c>
      <c r="U152" s="13">
        <f t="shared" si="84"/>
        <v>14.477201551045175</v>
      </c>
      <c r="V152" s="20">
        <f t="shared" si="85"/>
        <v>42.071633455125514</v>
      </c>
      <c r="W152" s="32">
        <f t="shared" si="86"/>
        <v>54</v>
      </c>
      <c r="X152" s="21">
        <f t="shared" si="87"/>
        <v>9.7999999999999989</v>
      </c>
      <c r="Y152" s="13">
        <f t="shared" si="88"/>
        <v>9.81</v>
      </c>
      <c r="Z152" s="14">
        <f t="shared" si="89"/>
        <v>-100.51447739911883</v>
      </c>
      <c r="AA152" s="13">
        <f t="shared" si="90"/>
        <v>5.7602954724662343</v>
      </c>
      <c r="AB152" s="13">
        <f t="shared" si="91"/>
        <v>17.200000000000003</v>
      </c>
      <c r="AC152" s="15">
        <f t="shared" si="92"/>
        <v>-117.71447739911883</v>
      </c>
    </row>
    <row r="153" spans="1:29" ht="16.5" thickBo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0"/>
      <c r="K153" s="33"/>
      <c r="L153" s="33"/>
      <c r="M153" s="33"/>
      <c r="N153" s="33"/>
      <c r="O153" s="12">
        <v>307</v>
      </c>
      <c r="P153" s="13">
        <f t="shared" si="79"/>
        <v>24</v>
      </c>
      <c r="Q153" s="13">
        <f t="shared" si="80"/>
        <v>25.8</v>
      </c>
      <c r="R153" s="13">
        <f t="shared" si="81"/>
        <v>50</v>
      </c>
      <c r="S153" s="13">
        <f t="shared" si="82"/>
        <v>24.630086404143977</v>
      </c>
      <c r="T153" s="13">
        <f t="shared" si="83"/>
        <v>-19.670461617882424</v>
      </c>
      <c r="U153" s="13">
        <f t="shared" si="84"/>
        <v>14.82275601954685</v>
      </c>
      <c r="V153" s="20">
        <f t="shared" si="85"/>
        <v>42.173372001536528</v>
      </c>
      <c r="W153" s="32">
        <f t="shared" si="86"/>
        <v>54</v>
      </c>
      <c r="X153" s="21">
        <f t="shared" si="87"/>
        <v>9.7999999999999989</v>
      </c>
      <c r="Y153" s="13">
        <f t="shared" si="88"/>
        <v>9.81</v>
      </c>
      <c r="Z153" s="14">
        <f t="shared" si="89"/>
        <v>-100.50557039412962</v>
      </c>
      <c r="AA153" s="13">
        <f t="shared" si="90"/>
        <v>5.8977872268900695</v>
      </c>
      <c r="AB153" s="13">
        <f t="shared" si="91"/>
        <v>17.200000000000003</v>
      </c>
      <c r="AC153" s="15">
        <f t="shared" si="92"/>
        <v>-117.70557039412962</v>
      </c>
    </row>
    <row r="154" spans="1:29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0"/>
      <c r="K154" s="33"/>
      <c r="L154" s="33"/>
      <c r="M154" s="33"/>
      <c r="N154" s="33"/>
      <c r="O154" s="37" t="s">
        <v>13</v>
      </c>
      <c r="P154" s="44" t="s">
        <v>23</v>
      </c>
      <c r="Q154" s="44" t="s">
        <v>24</v>
      </c>
      <c r="R154" s="44" t="s">
        <v>26</v>
      </c>
      <c r="S154" s="37" t="s">
        <v>22</v>
      </c>
      <c r="T154" s="37" t="s">
        <v>16</v>
      </c>
      <c r="U154" s="37" t="s">
        <v>17</v>
      </c>
      <c r="V154" s="37" t="s">
        <v>18</v>
      </c>
      <c r="W154" s="44" t="s">
        <v>31</v>
      </c>
      <c r="X154" s="37" t="s">
        <v>19</v>
      </c>
      <c r="Y154" s="37" t="s">
        <v>25</v>
      </c>
      <c r="Z154" s="39" t="s">
        <v>14</v>
      </c>
      <c r="AA154" s="37" t="s">
        <v>20</v>
      </c>
      <c r="AB154" s="37" t="s">
        <v>21</v>
      </c>
      <c r="AC154" s="46" t="s">
        <v>15</v>
      </c>
    </row>
    <row r="155" spans="1:29" ht="16.5" thickBot="1" x14ac:dyDescent="0.3">
      <c r="O155" s="38"/>
      <c r="P155" s="45"/>
      <c r="Q155" s="45"/>
      <c r="R155" s="45"/>
      <c r="S155" s="38"/>
      <c r="T155" s="38"/>
      <c r="U155" s="38"/>
      <c r="V155" s="38"/>
      <c r="W155" s="45"/>
      <c r="X155" s="38"/>
      <c r="Y155" s="38"/>
      <c r="Z155" s="40"/>
      <c r="AA155" s="38"/>
      <c r="AB155" s="38"/>
      <c r="AC155" s="47"/>
    </row>
    <row r="156" spans="1:29" ht="15.75" customHeight="1" x14ac:dyDescent="0.25">
      <c r="O156" s="12">
        <v>308</v>
      </c>
      <c r="P156" s="13">
        <f>P151</f>
        <v>24</v>
      </c>
      <c r="Q156" s="13">
        <f>Q151</f>
        <v>25.8</v>
      </c>
      <c r="R156" s="13">
        <f>R151</f>
        <v>50</v>
      </c>
      <c r="S156" s="13">
        <f t="shared" ref="S156:S157" si="93">(2*PI()*P156*X156)/60</f>
        <v>24.630086404143977</v>
      </c>
      <c r="T156" s="13">
        <f>(S156*SIN((O156/180*PI())))</f>
        <v>-19.408772948728181</v>
      </c>
      <c r="U156" s="13">
        <f>(S156*COS((O156/180)*PI()))</f>
        <v>15.163795332973708</v>
      </c>
      <c r="V156" s="20">
        <f>(R156+X156*SIN((O156/180)*PI()))</f>
        <v>42.277494614654124</v>
      </c>
      <c r="W156" s="32">
        <f>W151</f>
        <v>54</v>
      </c>
      <c r="X156" s="21">
        <f t="shared" ref="X156:X157" si="94">(W156/2)-Q156+(Q156/3)</f>
        <v>9.7999999999999989</v>
      </c>
      <c r="Y156" s="13">
        <f>Y151</f>
        <v>9.81</v>
      </c>
      <c r="Z156" s="14">
        <f>(T156/Y156)*((U156+((U156^2)+2*Y156*V156)^(1/2)))-AA156</f>
        <v>-100.43135745925468</v>
      </c>
      <c r="AA156" s="13">
        <f>(X156*COS((O156/180)*PI()))</f>
        <v>6.0334824581914459</v>
      </c>
      <c r="AB156" s="13">
        <f t="shared" ref="AB156:AB157" si="95">Q156-(Q156/3)</f>
        <v>17.200000000000003</v>
      </c>
      <c r="AC156" s="15">
        <f>Z156-AB156</f>
        <v>-117.63135745925469</v>
      </c>
    </row>
    <row r="157" spans="1:29" x14ac:dyDescent="0.25">
      <c r="O157" s="12">
        <v>309</v>
      </c>
      <c r="P157" s="13">
        <f>P156</f>
        <v>24</v>
      </c>
      <c r="Q157" s="13">
        <f>Q156</f>
        <v>25.8</v>
      </c>
      <c r="R157" s="13">
        <f>R156</f>
        <v>50</v>
      </c>
      <c r="S157" s="13">
        <f t="shared" si="93"/>
        <v>24.630086404143977</v>
      </c>
      <c r="T157" s="13">
        <f>(S157*SIN((O157/180*PI())))</f>
        <v>-19.141172179316751</v>
      </c>
      <c r="U157" s="13">
        <f>(S157*COS((O157/180)*PI()))</f>
        <v>15.500215607447158</v>
      </c>
      <c r="V157" s="20">
        <f>(R157+X157*SIN((O157/180)*PI()))</f>
        <v>42.383969577721679</v>
      </c>
      <c r="W157" s="32">
        <f>W156</f>
        <v>54</v>
      </c>
      <c r="X157" s="21">
        <f t="shared" si="94"/>
        <v>9.7999999999999989</v>
      </c>
      <c r="Y157" s="13">
        <f>Y156</f>
        <v>9.81</v>
      </c>
      <c r="Z157" s="14">
        <f>(T157/Y157)*((U157+((U157^2)+2*Y157*V157)^(1/2)))-AA157</f>
        <v>-100.29085025171868</v>
      </c>
      <c r="AA157" s="13">
        <f>(X157*COS((O157/180)*PI()))</f>
        <v>6.1673398322884001</v>
      </c>
      <c r="AB157" s="13">
        <f t="shared" si="95"/>
        <v>17.200000000000003</v>
      </c>
      <c r="AC157" s="15">
        <f>Z157-AB157</f>
        <v>-117.49085025171868</v>
      </c>
    </row>
    <row r="158" spans="1:29" x14ac:dyDescent="0.25">
      <c r="O158" s="12">
        <v>310</v>
      </c>
      <c r="P158" s="13">
        <f t="shared" ref="P158:P184" si="96">P157</f>
        <v>24</v>
      </c>
      <c r="Q158" s="13">
        <f t="shared" ref="Q158:Q184" si="97">Q157</f>
        <v>25.8</v>
      </c>
      <c r="R158" s="13">
        <f t="shared" ref="R158:R184" si="98">R157</f>
        <v>50</v>
      </c>
      <c r="S158" s="13">
        <f t="shared" ref="S158:S184" si="99">(2*PI()*P158*X158)/60</f>
        <v>24.630086404143977</v>
      </c>
      <c r="T158" s="13">
        <f t="shared" ref="T158:T184" si="100">(S158*SIN((O158/180*PI())))</f>
        <v>-18.867740823434787</v>
      </c>
      <c r="U158" s="13">
        <f t="shared" ref="U158:U184" si="101">(S158*COS((O158/180)*PI()))</f>
        <v>15.831914366092636</v>
      </c>
      <c r="V158" s="20">
        <f t="shared" ref="V158:V184" si="102">(R158+X158*SIN((O158/180)*PI()))</f>
        <v>42.492764457434014</v>
      </c>
      <c r="W158" s="32">
        <f t="shared" ref="W158:W184" si="103">W157</f>
        <v>54</v>
      </c>
      <c r="X158" s="21">
        <f t="shared" ref="X158:X184" si="104">(W158/2)-Q158+(Q158/3)</f>
        <v>9.7999999999999989</v>
      </c>
      <c r="Y158" s="13">
        <f t="shared" ref="Y158:Y184" si="105">Y157</f>
        <v>9.81</v>
      </c>
      <c r="Z158" s="14">
        <f t="shared" ref="Z158:Z184" si="106">(T158/Y158)*((U158+((U158^2)+2*Y158*V158)^(1/2)))-AA158</f>
        <v>-100.08314398739259</v>
      </c>
      <c r="AA158" s="13">
        <f t="shared" ref="AA158:AA184" si="107">(X158*COS((O158/180)*PI()))</f>
        <v>6.2993185749280842</v>
      </c>
      <c r="AB158" s="13">
        <f t="shared" ref="AB158:AB184" si="108">Q158-(Q158/3)</f>
        <v>17.200000000000003</v>
      </c>
      <c r="AC158" s="15">
        <f t="shared" ref="AC158:AC184" si="109">Z158-AB158</f>
        <v>-117.28314398739259</v>
      </c>
    </row>
    <row r="159" spans="1:29" x14ac:dyDescent="0.25">
      <c r="O159" s="12">
        <v>311</v>
      </c>
      <c r="P159" s="13">
        <f t="shared" si="96"/>
        <v>24</v>
      </c>
      <c r="Q159" s="13">
        <f t="shared" si="97"/>
        <v>25.8</v>
      </c>
      <c r="R159" s="13">
        <f t="shared" si="98"/>
        <v>50</v>
      </c>
      <c r="S159" s="13">
        <f t="shared" si="99"/>
        <v>24.630086404143977</v>
      </c>
      <c r="T159" s="13">
        <f t="shared" si="100"/>
        <v>-18.58856217092211</v>
      </c>
      <c r="U159" s="13">
        <f t="shared" si="101"/>
        <v>16.158790570254986</v>
      </c>
      <c r="V159" s="20">
        <f t="shared" si="102"/>
        <v>42.603846113816836</v>
      </c>
      <c r="W159" s="32">
        <f t="shared" si="103"/>
        <v>54</v>
      </c>
      <c r="X159" s="21">
        <f t="shared" si="104"/>
        <v>9.7999999999999989</v>
      </c>
      <c r="Y159" s="13">
        <f t="shared" si="105"/>
        <v>9.81</v>
      </c>
      <c r="Z159" s="14">
        <f t="shared" si="106"/>
        <v>-99.807419234407405</v>
      </c>
      <c r="AA159" s="13">
        <f t="shared" si="107"/>
        <v>6.4293784841069685</v>
      </c>
      <c r="AB159" s="13">
        <f t="shared" si="108"/>
        <v>17.200000000000003</v>
      </c>
      <c r="AC159" s="15">
        <f t="shared" si="109"/>
        <v>-117.00741923440741</v>
      </c>
    </row>
    <row r="160" spans="1:29" x14ac:dyDescent="0.25">
      <c r="O160" s="12">
        <v>312</v>
      </c>
      <c r="P160" s="13">
        <f t="shared" si="96"/>
        <v>24</v>
      </c>
      <c r="Q160" s="13">
        <f t="shared" si="97"/>
        <v>25.8</v>
      </c>
      <c r="R160" s="13">
        <f t="shared" si="98"/>
        <v>50</v>
      </c>
      <c r="S160" s="13">
        <f t="shared" si="99"/>
        <v>24.630086404143977</v>
      </c>
      <c r="T160" s="13">
        <f t="shared" si="100"/>
        <v>-18.303721262300712</v>
      </c>
      <c r="U160" s="13">
        <f t="shared" si="101"/>
        <v>16.480744650275934</v>
      </c>
      <c r="V160" s="20">
        <f t="shared" si="102"/>
        <v>42.717180710321543</v>
      </c>
      <c r="W160" s="32">
        <f t="shared" si="103"/>
        <v>54</v>
      </c>
      <c r="X160" s="21">
        <f t="shared" si="104"/>
        <v>9.7999999999999989</v>
      </c>
      <c r="Y160" s="13">
        <f t="shared" si="105"/>
        <v>9.81</v>
      </c>
      <c r="Z160" s="14">
        <f t="shared" si="106"/>
        <v>-99.462943512211737</v>
      </c>
      <c r="AA160" s="13">
        <f t="shared" si="107"/>
        <v>6.557479942316812</v>
      </c>
      <c r="AB160" s="13">
        <f t="shared" si="108"/>
        <v>17.200000000000003</v>
      </c>
      <c r="AC160" s="15">
        <f t="shared" si="109"/>
        <v>-116.66294351221174</v>
      </c>
    </row>
    <row r="161" spans="15:29" s="1" customFormat="1" x14ac:dyDescent="0.25">
      <c r="O161" s="12">
        <v>313</v>
      </c>
      <c r="P161" s="13">
        <f t="shared" si="96"/>
        <v>24</v>
      </c>
      <c r="Q161" s="13">
        <f t="shared" si="97"/>
        <v>25.8</v>
      </c>
      <c r="R161" s="13">
        <f t="shared" si="98"/>
        <v>50</v>
      </c>
      <c r="S161" s="13">
        <f t="shared" si="99"/>
        <v>24.630086404143977</v>
      </c>
      <c r="T161" s="13">
        <f t="shared" si="100"/>
        <v>-18.013304862870697</v>
      </c>
      <c r="U161" s="13">
        <f t="shared" si="101"/>
        <v>16.797678535823835</v>
      </c>
      <c r="V161" s="20">
        <f t="shared" si="102"/>
        <v>42.832733724132133</v>
      </c>
      <c r="W161" s="32">
        <f t="shared" si="103"/>
        <v>54</v>
      </c>
      <c r="X161" s="21">
        <f t="shared" si="104"/>
        <v>9.7999999999999989</v>
      </c>
      <c r="Y161" s="13">
        <f t="shared" si="105"/>
        <v>9.81</v>
      </c>
      <c r="Z161" s="14">
        <f t="shared" si="106"/>
        <v>-99.049072699209745</v>
      </c>
      <c r="AA161" s="13">
        <f t="shared" si="107"/>
        <v>6.6835839286124852</v>
      </c>
      <c r="AB161" s="13">
        <f t="shared" si="108"/>
        <v>17.200000000000003</v>
      </c>
      <c r="AC161" s="15">
        <f t="shared" si="109"/>
        <v>-116.24907269920975</v>
      </c>
    </row>
    <row r="162" spans="15:29" s="1" customFormat="1" x14ac:dyDescent="0.25">
      <c r="O162" s="12">
        <v>314</v>
      </c>
      <c r="P162" s="13">
        <f t="shared" si="96"/>
        <v>24</v>
      </c>
      <c r="Q162" s="13">
        <f t="shared" si="97"/>
        <v>25.8</v>
      </c>
      <c r="R162" s="13">
        <f t="shared" si="98"/>
        <v>50</v>
      </c>
      <c r="S162" s="13">
        <f t="shared" si="99"/>
        <v>24.630086404143977</v>
      </c>
      <c r="T162" s="13">
        <f t="shared" si="100"/>
        <v>-17.717401436280657</v>
      </c>
      <c r="U162" s="13">
        <f t="shared" si="101"/>
        <v>17.109495685766959</v>
      </c>
      <c r="V162" s="20">
        <f t="shared" si="102"/>
        <v>42.950469956681218</v>
      </c>
      <c r="W162" s="32">
        <f t="shared" si="103"/>
        <v>54</v>
      </c>
      <c r="X162" s="21">
        <f t="shared" si="104"/>
        <v>9.7999999999999989</v>
      </c>
      <c r="Y162" s="13">
        <f t="shared" si="105"/>
        <v>9.81</v>
      </c>
      <c r="Z162" s="14">
        <f t="shared" si="106"/>
        <v>-98.565252252379665</v>
      </c>
      <c r="AA162" s="13">
        <f t="shared" si="107"/>
        <v>6.807652030498172</v>
      </c>
      <c r="AB162" s="13">
        <f t="shared" si="108"/>
        <v>17.200000000000003</v>
      </c>
      <c r="AC162" s="15">
        <f t="shared" si="109"/>
        <v>-115.76525225237967</v>
      </c>
    </row>
    <row r="163" spans="15:29" s="1" customFormat="1" x14ac:dyDescent="0.25">
      <c r="O163" s="12">
        <v>315</v>
      </c>
      <c r="P163" s="13">
        <f t="shared" si="96"/>
        <v>24</v>
      </c>
      <c r="Q163" s="13">
        <f t="shared" si="97"/>
        <v>25.8</v>
      </c>
      <c r="R163" s="13">
        <f t="shared" si="98"/>
        <v>50</v>
      </c>
      <c r="S163" s="13">
        <f t="shared" si="99"/>
        <v>24.630086404143977</v>
      </c>
      <c r="T163" s="13">
        <f t="shared" si="100"/>
        <v>-17.416101117580798</v>
      </c>
      <c r="U163" s="13">
        <f t="shared" si="101"/>
        <v>17.416101117580791</v>
      </c>
      <c r="V163" s="20">
        <f t="shared" si="102"/>
        <v>43.070353544371834</v>
      </c>
      <c r="W163" s="32">
        <f t="shared" si="103"/>
        <v>54</v>
      </c>
      <c r="X163" s="21">
        <f t="shared" si="104"/>
        <v>9.7999999999999989</v>
      </c>
      <c r="Y163" s="13">
        <f t="shared" si="105"/>
        <v>9.81</v>
      </c>
      <c r="Z163" s="14">
        <f t="shared" si="106"/>
        <v>-98.011018242481555</v>
      </c>
      <c r="AA163" s="13">
        <f t="shared" si="107"/>
        <v>6.9296464556281636</v>
      </c>
      <c r="AB163" s="13">
        <f t="shared" si="108"/>
        <v>17.200000000000003</v>
      </c>
      <c r="AC163" s="15">
        <f t="shared" si="109"/>
        <v>-115.21101824248156</v>
      </c>
    </row>
    <row r="164" spans="15:29" s="1" customFormat="1" x14ac:dyDescent="0.25">
      <c r="O164" s="12">
        <v>316</v>
      </c>
      <c r="P164" s="13">
        <f t="shared" si="96"/>
        <v>24</v>
      </c>
      <c r="Q164" s="13">
        <f t="shared" si="97"/>
        <v>25.8</v>
      </c>
      <c r="R164" s="13">
        <f t="shared" si="98"/>
        <v>50</v>
      </c>
      <c r="S164" s="13">
        <f t="shared" si="99"/>
        <v>24.630086404143977</v>
      </c>
      <c r="T164" s="13">
        <f t="shared" si="100"/>
        <v>-17.109495685766966</v>
      </c>
      <c r="U164" s="13">
        <f t="shared" si="101"/>
        <v>17.717401436280646</v>
      </c>
      <c r="V164" s="20">
        <f t="shared" si="102"/>
        <v>43.192347969501824</v>
      </c>
      <c r="W164" s="32">
        <f t="shared" si="103"/>
        <v>54</v>
      </c>
      <c r="X164" s="21">
        <f t="shared" si="104"/>
        <v>9.7999999999999989</v>
      </c>
      <c r="Y164" s="13">
        <f t="shared" si="105"/>
        <v>9.81</v>
      </c>
      <c r="Z164" s="14">
        <f t="shared" si="106"/>
        <v>-97.385998208623406</v>
      </c>
      <c r="AA164" s="13">
        <f t="shared" si="107"/>
        <v>7.0495300433187778</v>
      </c>
      <c r="AB164" s="13">
        <f t="shared" si="108"/>
        <v>17.200000000000003</v>
      </c>
      <c r="AC164" s="15">
        <f t="shared" si="109"/>
        <v>-114.58599820862341</v>
      </c>
    </row>
    <row r="165" spans="15:29" s="1" customFormat="1" x14ac:dyDescent="0.25">
      <c r="O165" s="12">
        <v>317</v>
      </c>
      <c r="P165" s="13">
        <f t="shared" si="96"/>
        <v>24</v>
      </c>
      <c r="Q165" s="13">
        <f t="shared" si="97"/>
        <v>25.8</v>
      </c>
      <c r="R165" s="13">
        <f t="shared" si="98"/>
        <v>50</v>
      </c>
      <c r="S165" s="13">
        <f t="shared" si="99"/>
        <v>24.630086404143977</v>
      </c>
      <c r="T165" s="13">
        <f t="shared" si="100"/>
        <v>-16.797678535823845</v>
      </c>
      <c r="U165" s="13">
        <f t="shared" si="101"/>
        <v>18.01330486287069</v>
      </c>
      <c r="V165" s="20">
        <f t="shared" si="102"/>
        <v>43.316416071387508</v>
      </c>
      <c r="W165" s="32">
        <f t="shared" si="103"/>
        <v>54</v>
      </c>
      <c r="X165" s="21">
        <f t="shared" si="104"/>
        <v>9.7999999999999989</v>
      </c>
      <c r="Y165" s="13">
        <f t="shared" si="105"/>
        <v>9.81</v>
      </c>
      <c r="Z165" s="14">
        <f t="shared" si="106"/>
        <v>-96.689911836070422</v>
      </c>
      <c r="AA165" s="13">
        <f t="shared" si="107"/>
        <v>7.1672662758678651</v>
      </c>
      <c r="AB165" s="13">
        <f t="shared" si="108"/>
        <v>17.200000000000003</v>
      </c>
      <c r="AC165" s="15">
        <f t="shared" si="109"/>
        <v>-113.88991183607043</v>
      </c>
    </row>
    <row r="166" spans="15:29" s="1" customFormat="1" x14ac:dyDescent="0.25">
      <c r="O166" s="12">
        <v>318</v>
      </c>
      <c r="P166" s="13">
        <f t="shared" si="96"/>
        <v>24</v>
      </c>
      <c r="Q166" s="13">
        <f t="shared" si="97"/>
        <v>25.8</v>
      </c>
      <c r="R166" s="13">
        <f t="shared" si="98"/>
        <v>50</v>
      </c>
      <c r="S166" s="13">
        <f t="shared" si="99"/>
        <v>24.630086404143977</v>
      </c>
      <c r="T166" s="13">
        <f t="shared" si="100"/>
        <v>-16.480744650275945</v>
      </c>
      <c r="U166" s="13">
        <f t="shared" si="101"/>
        <v>18.303721262300702</v>
      </c>
      <c r="V166" s="20">
        <f t="shared" si="102"/>
        <v>43.442520057683183</v>
      </c>
      <c r="W166" s="32">
        <f t="shared" si="103"/>
        <v>54</v>
      </c>
      <c r="X166" s="21">
        <f t="shared" si="104"/>
        <v>9.7999999999999989</v>
      </c>
      <c r="Y166" s="13">
        <f t="shared" si="105"/>
        <v>9.81</v>
      </c>
      <c r="Z166" s="14">
        <f t="shared" si="106"/>
        <v>-95.922571461266543</v>
      </c>
      <c r="AA166" s="13">
        <f t="shared" si="107"/>
        <v>7.2828192896784572</v>
      </c>
      <c r="AB166" s="13">
        <f t="shared" si="108"/>
        <v>17.200000000000003</v>
      </c>
      <c r="AC166" s="15">
        <f t="shared" si="109"/>
        <v>-113.12257146126655</v>
      </c>
    </row>
    <row r="167" spans="15:29" s="1" customFormat="1" x14ac:dyDescent="0.25">
      <c r="O167" s="12">
        <v>319</v>
      </c>
      <c r="P167" s="13">
        <f t="shared" si="96"/>
        <v>24</v>
      </c>
      <c r="Q167" s="13">
        <f t="shared" si="97"/>
        <v>25.8</v>
      </c>
      <c r="R167" s="13">
        <f t="shared" si="98"/>
        <v>50</v>
      </c>
      <c r="S167" s="13">
        <f t="shared" si="99"/>
        <v>24.630086404143977</v>
      </c>
      <c r="T167" s="13">
        <f t="shared" si="100"/>
        <v>-16.158790570254997</v>
      </c>
      <c r="U167" s="13">
        <f t="shared" si="101"/>
        <v>18.588562170922103</v>
      </c>
      <c r="V167" s="20">
        <f t="shared" si="102"/>
        <v>43.570621515893031</v>
      </c>
      <c r="W167" s="32">
        <f t="shared" si="103"/>
        <v>54</v>
      </c>
      <c r="X167" s="21">
        <f t="shared" si="104"/>
        <v>9.7999999999999989</v>
      </c>
      <c r="Y167" s="13">
        <f t="shared" si="105"/>
        <v>9.81</v>
      </c>
      <c r="Z167" s="14">
        <f t="shared" si="106"/>
        <v>-95.08388240808722</v>
      </c>
      <c r="AA167" s="13">
        <f t="shared" si="107"/>
        <v>7.3961538861831642</v>
      </c>
      <c r="AB167" s="13">
        <f t="shared" si="108"/>
        <v>17.200000000000003</v>
      </c>
      <c r="AC167" s="15">
        <f t="shared" si="109"/>
        <v>-112.28388240808722</v>
      </c>
    </row>
    <row r="168" spans="15:29" s="1" customFormat="1" x14ac:dyDescent="0.25">
      <c r="O168" s="12">
        <v>320</v>
      </c>
      <c r="P168" s="13">
        <f t="shared" si="96"/>
        <v>24</v>
      </c>
      <c r="Q168" s="13">
        <f t="shared" si="97"/>
        <v>25.8</v>
      </c>
      <c r="R168" s="13">
        <f t="shared" si="98"/>
        <v>50</v>
      </c>
      <c r="S168" s="13">
        <f t="shared" si="99"/>
        <v>24.630086404143977</v>
      </c>
      <c r="T168" s="13">
        <f t="shared" si="100"/>
        <v>-15.831914366092644</v>
      </c>
      <c r="U168" s="13">
        <f t="shared" si="101"/>
        <v>18.867740823434779</v>
      </c>
      <c r="V168" s="20">
        <f t="shared" si="102"/>
        <v>43.700681425071913</v>
      </c>
      <c r="W168" s="32">
        <f t="shared" si="103"/>
        <v>54</v>
      </c>
      <c r="X168" s="21">
        <f t="shared" si="104"/>
        <v>9.7999999999999989</v>
      </c>
      <c r="Y168" s="13">
        <f t="shared" si="105"/>
        <v>9.81</v>
      </c>
      <c r="Z168" s="14">
        <f t="shared" si="106"/>
        <v>-94.173843159372069</v>
      </c>
      <c r="AA168" s="13">
        <f t="shared" si="107"/>
        <v>7.5072355425659811</v>
      </c>
      <c r="AB168" s="13">
        <f t="shared" si="108"/>
        <v>17.200000000000003</v>
      </c>
      <c r="AC168" s="15">
        <f t="shared" si="109"/>
        <v>-111.37384315937207</v>
      </c>
    </row>
    <row r="169" spans="15:29" s="1" customFormat="1" x14ac:dyDescent="0.25">
      <c r="O169" s="12">
        <v>321</v>
      </c>
      <c r="P169" s="13">
        <f t="shared" si="96"/>
        <v>24</v>
      </c>
      <c r="Q169" s="13">
        <f t="shared" si="97"/>
        <v>25.8</v>
      </c>
      <c r="R169" s="13">
        <f t="shared" si="98"/>
        <v>50</v>
      </c>
      <c r="S169" s="13">
        <f t="shared" si="99"/>
        <v>24.630086404143977</v>
      </c>
      <c r="T169" s="13">
        <f t="shared" si="100"/>
        <v>-15.500215607447165</v>
      </c>
      <c r="U169" s="13">
        <f t="shared" si="101"/>
        <v>19.141172179316744</v>
      </c>
      <c r="V169" s="20">
        <f t="shared" si="102"/>
        <v>43.832660167711595</v>
      </c>
      <c r="W169" s="32">
        <f t="shared" si="103"/>
        <v>54</v>
      </c>
      <c r="X169" s="21">
        <f t="shared" si="104"/>
        <v>9.7999999999999989</v>
      </c>
      <c r="Y169" s="13">
        <f t="shared" si="105"/>
        <v>9.81</v>
      </c>
      <c r="Z169" s="14">
        <f t="shared" si="106"/>
        <v>-93.192545367793329</v>
      </c>
      <c r="AA169" s="13">
        <f t="shared" si="107"/>
        <v>7.6160304222783166</v>
      </c>
      <c r="AB169" s="13">
        <f t="shared" si="108"/>
        <v>17.200000000000003</v>
      </c>
      <c r="AC169" s="15">
        <f t="shared" si="109"/>
        <v>-110.39254536779333</v>
      </c>
    </row>
    <row r="170" spans="15:29" s="1" customFormat="1" x14ac:dyDescent="0.25">
      <c r="O170" s="12">
        <v>322</v>
      </c>
      <c r="P170" s="13">
        <f t="shared" si="96"/>
        <v>24</v>
      </c>
      <c r="Q170" s="13">
        <f t="shared" si="97"/>
        <v>25.8</v>
      </c>
      <c r="R170" s="13">
        <f t="shared" si="98"/>
        <v>50</v>
      </c>
      <c r="S170" s="13">
        <f t="shared" si="99"/>
        <v>24.630086404143977</v>
      </c>
      <c r="T170" s="13">
        <f t="shared" si="100"/>
        <v>-15.163795332973717</v>
      </c>
      <c r="U170" s="13">
        <f t="shared" si="101"/>
        <v>19.408772948728174</v>
      </c>
      <c r="V170" s="20">
        <f t="shared" si="102"/>
        <v>43.96651754180855</v>
      </c>
      <c r="W170" s="32">
        <f t="shared" si="103"/>
        <v>54</v>
      </c>
      <c r="X170" s="21">
        <f t="shared" si="104"/>
        <v>9.7999999999999989</v>
      </c>
      <c r="Y170" s="13">
        <f t="shared" si="105"/>
        <v>9.81</v>
      </c>
      <c r="Z170" s="14">
        <f t="shared" si="106"/>
        <v>-92.140173710109536</v>
      </c>
      <c r="AA170" s="13">
        <f t="shared" si="107"/>
        <v>7.7225053853458752</v>
      </c>
      <c r="AB170" s="13">
        <f t="shared" si="108"/>
        <v>17.200000000000003</v>
      </c>
      <c r="AC170" s="15">
        <f t="shared" si="109"/>
        <v>-109.34017371010954</v>
      </c>
    </row>
    <row r="171" spans="15:29" s="1" customFormat="1" x14ac:dyDescent="0.25">
      <c r="O171" s="12">
        <v>323</v>
      </c>
      <c r="P171" s="13">
        <f t="shared" si="96"/>
        <v>24</v>
      </c>
      <c r="Q171" s="13">
        <f t="shared" si="97"/>
        <v>25.8</v>
      </c>
      <c r="R171" s="13">
        <f t="shared" si="98"/>
        <v>50</v>
      </c>
      <c r="S171" s="13">
        <f t="shared" si="99"/>
        <v>24.630086404143977</v>
      </c>
      <c r="T171" s="13">
        <f t="shared" si="100"/>
        <v>-14.822756019546857</v>
      </c>
      <c r="U171" s="13">
        <f t="shared" si="101"/>
        <v>19.670461617882417</v>
      </c>
      <c r="V171" s="20">
        <f t="shared" si="102"/>
        <v>44.102212773109926</v>
      </c>
      <c r="W171" s="32">
        <f t="shared" si="103"/>
        <v>54</v>
      </c>
      <c r="X171" s="21">
        <f t="shared" si="104"/>
        <v>9.7999999999999989</v>
      </c>
      <c r="Y171" s="13">
        <f t="shared" si="105"/>
        <v>9.81</v>
      </c>
      <c r="Z171" s="14">
        <f t="shared" si="106"/>
        <v>-91.017005588835232</v>
      </c>
      <c r="AA171" s="13">
        <f t="shared" si="107"/>
        <v>7.8266279984634686</v>
      </c>
      <c r="AB171" s="13">
        <f t="shared" si="108"/>
        <v>17.200000000000003</v>
      </c>
      <c r="AC171" s="15">
        <f t="shared" si="109"/>
        <v>-108.21700558883524</v>
      </c>
    </row>
    <row r="172" spans="15:29" s="1" customFormat="1" x14ac:dyDescent="0.25">
      <c r="O172" s="12">
        <v>324</v>
      </c>
      <c r="P172" s="13">
        <f t="shared" si="96"/>
        <v>24</v>
      </c>
      <c r="Q172" s="13">
        <f t="shared" si="97"/>
        <v>25.8</v>
      </c>
      <c r="R172" s="13">
        <f t="shared" si="98"/>
        <v>50</v>
      </c>
      <c r="S172" s="13">
        <f t="shared" si="99"/>
        <v>24.630086404143977</v>
      </c>
      <c r="T172" s="13">
        <f t="shared" si="100"/>
        <v>-14.477201551045185</v>
      </c>
      <c r="U172" s="13">
        <f t="shared" si="101"/>
        <v>19.926158473875816</v>
      </c>
      <c r="V172" s="20">
        <f t="shared" si="102"/>
        <v>44.23970452753376</v>
      </c>
      <c r="W172" s="32">
        <f t="shared" si="103"/>
        <v>54</v>
      </c>
      <c r="X172" s="21">
        <f t="shared" si="104"/>
        <v>9.7999999999999989</v>
      </c>
      <c r="Y172" s="13">
        <f t="shared" si="105"/>
        <v>9.81</v>
      </c>
      <c r="Z172" s="14">
        <f t="shared" si="106"/>
        <v>-89.823410685331027</v>
      </c>
      <c r="AA172" s="13">
        <f t="shared" si="107"/>
        <v>7.9283665448744829</v>
      </c>
      <c r="AB172" s="13">
        <f t="shared" si="108"/>
        <v>17.200000000000003</v>
      </c>
      <c r="AC172" s="15">
        <f t="shared" si="109"/>
        <v>-107.02341068533103</v>
      </c>
    </row>
    <row r="173" spans="15:29" s="1" customFormat="1" x14ac:dyDescent="0.25">
      <c r="O173" s="12">
        <v>325</v>
      </c>
      <c r="P173" s="13">
        <f t="shared" si="96"/>
        <v>24</v>
      </c>
      <c r="Q173" s="13">
        <f t="shared" si="97"/>
        <v>25.8</v>
      </c>
      <c r="R173" s="13">
        <f t="shared" si="98"/>
        <v>50</v>
      </c>
      <c r="S173" s="13">
        <f t="shared" si="99"/>
        <v>24.630086404143977</v>
      </c>
      <c r="T173" s="13">
        <f t="shared" si="100"/>
        <v>-14.127237186707264</v>
      </c>
      <c r="U173" s="13">
        <f t="shared" si="101"/>
        <v>20.175785628969038</v>
      </c>
      <c r="V173" s="20">
        <f t="shared" si="102"/>
        <v>44.378950923759746</v>
      </c>
      <c r="W173" s="32">
        <f t="shared" si="103"/>
        <v>54</v>
      </c>
      <c r="X173" s="21">
        <f t="shared" si="104"/>
        <v>9.7999999999999989</v>
      </c>
      <c r="Y173" s="13">
        <f t="shared" si="105"/>
        <v>9.81</v>
      </c>
      <c r="Z173" s="14">
        <f t="shared" si="106"/>
        <v>-88.559850368284771</v>
      </c>
      <c r="AA173" s="13">
        <f t="shared" si="107"/>
        <v>8.0276900340321173</v>
      </c>
      <c r="AB173" s="13">
        <f t="shared" si="108"/>
        <v>17.200000000000003</v>
      </c>
      <c r="AC173" s="15">
        <f t="shared" si="109"/>
        <v>-105.75985036828477</v>
      </c>
    </row>
    <row r="174" spans="15:29" s="1" customFormat="1" x14ac:dyDescent="0.25">
      <c r="O174" s="12">
        <v>326</v>
      </c>
      <c r="P174" s="13">
        <f t="shared" si="96"/>
        <v>24</v>
      </c>
      <c r="Q174" s="13">
        <f t="shared" si="97"/>
        <v>25.8</v>
      </c>
      <c r="R174" s="13">
        <f t="shared" si="98"/>
        <v>50</v>
      </c>
      <c r="S174" s="13">
        <f t="shared" si="99"/>
        <v>24.630086404143977</v>
      </c>
      <c r="T174" s="13">
        <f t="shared" si="100"/>
        <v>-13.77296952906865</v>
      </c>
      <c r="U174" s="13">
        <f t="shared" si="101"/>
        <v>20.419267044312452</v>
      </c>
      <c r="V174" s="20">
        <f t="shared" si="102"/>
        <v>44.519909545986678</v>
      </c>
      <c r="W174" s="32">
        <f t="shared" si="103"/>
        <v>54</v>
      </c>
      <c r="X174" s="21">
        <f t="shared" si="104"/>
        <v>9.7999999999999989</v>
      </c>
      <c r="Y174" s="13">
        <f t="shared" si="105"/>
        <v>9.81</v>
      </c>
      <c r="Z174" s="14">
        <f t="shared" si="106"/>
        <v>-87.226876961520446</v>
      </c>
      <c r="AA174" s="13">
        <f t="shared" si="107"/>
        <v>8.1245682110394046</v>
      </c>
      <c r="AB174" s="13">
        <f t="shared" si="108"/>
        <v>17.200000000000003</v>
      </c>
      <c r="AC174" s="15">
        <f t="shared" si="109"/>
        <v>-104.42687696152045</v>
      </c>
    </row>
    <row r="175" spans="15:29" s="1" customFormat="1" x14ac:dyDescent="0.25">
      <c r="O175" s="12">
        <v>327</v>
      </c>
      <c r="P175" s="13">
        <f t="shared" si="96"/>
        <v>24</v>
      </c>
      <c r="Q175" s="13">
        <f t="shared" si="97"/>
        <v>25.8</v>
      </c>
      <c r="R175" s="13">
        <f t="shared" si="98"/>
        <v>50</v>
      </c>
      <c r="S175" s="13">
        <f t="shared" si="99"/>
        <v>24.630086404143977</v>
      </c>
      <c r="T175" s="13">
        <f t="shared" si="100"/>
        <v>-13.414506491489712</v>
      </c>
      <c r="U175" s="13">
        <f t="shared" si="101"/>
        <v>20.656528553108295</v>
      </c>
      <c r="V175" s="20">
        <f t="shared" si="102"/>
        <v>44.662537456852739</v>
      </c>
      <c r="W175" s="32">
        <f t="shared" si="103"/>
        <v>54</v>
      </c>
      <c r="X175" s="21">
        <f t="shared" si="104"/>
        <v>9.7999999999999989</v>
      </c>
      <c r="Y175" s="13">
        <f t="shared" si="105"/>
        <v>9.81</v>
      </c>
      <c r="Z175" s="14">
        <f t="shared" si="106"/>
        <v>-85.825132875033248</v>
      </c>
      <c r="AA175" s="13">
        <f t="shared" si="107"/>
        <v>8.2189715658651554</v>
      </c>
      <c r="AB175" s="13">
        <f t="shared" si="108"/>
        <v>17.200000000000003</v>
      </c>
      <c r="AC175" s="15">
        <f t="shared" si="109"/>
        <v>-103.02513287503325</v>
      </c>
    </row>
    <row r="176" spans="15:29" s="1" customFormat="1" x14ac:dyDescent="0.25">
      <c r="O176" s="12">
        <v>328</v>
      </c>
      <c r="P176" s="13">
        <f t="shared" si="96"/>
        <v>24</v>
      </c>
      <c r="Q176" s="13">
        <f t="shared" si="97"/>
        <v>25.8</v>
      </c>
      <c r="R176" s="13">
        <f t="shared" si="98"/>
        <v>50</v>
      </c>
      <c r="S176" s="13">
        <f t="shared" si="99"/>
        <v>24.630086404143977</v>
      </c>
      <c r="T176" s="13">
        <f t="shared" si="100"/>
        <v>-13.051957265284242</v>
      </c>
      <c r="U176" s="13">
        <f t="shared" si="101"/>
        <v>20.88749788320257</v>
      </c>
      <c r="V176" s="20">
        <f t="shared" si="102"/>
        <v>44.806791210514589</v>
      </c>
      <c r="W176" s="32">
        <f t="shared" si="103"/>
        <v>54</v>
      </c>
      <c r="X176" s="21">
        <f t="shared" si="104"/>
        <v>9.7999999999999989</v>
      </c>
      <c r="Y176" s="13">
        <f t="shared" si="105"/>
        <v>9.81</v>
      </c>
      <c r="Z176" s="14">
        <f t="shared" si="106"/>
        <v>-84.355349603113297</v>
      </c>
      <c r="AA176" s="13">
        <f t="shared" si="107"/>
        <v>8.3108713423329732</v>
      </c>
      <c r="AB176" s="13">
        <f t="shared" si="108"/>
        <v>17.200000000000003</v>
      </c>
      <c r="AC176" s="15">
        <f t="shared" si="109"/>
        <v>-101.5553496031133</v>
      </c>
    </row>
    <row r="177" spans="15:29" s="1" customFormat="1" x14ac:dyDescent="0.25">
      <c r="O177" s="12">
        <v>329</v>
      </c>
      <c r="P177" s="13">
        <f t="shared" si="96"/>
        <v>24</v>
      </c>
      <c r="Q177" s="13">
        <f t="shared" si="97"/>
        <v>25.8</v>
      </c>
      <c r="R177" s="13">
        <f t="shared" si="98"/>
        <v>50</v>
      </c>
      <c r="S177" s="13">
        <f t="shared" si="99"/>
        <v>24.630086404143977</v>
      </c>
      <c r="T177" s="13">
        <f t="shared" si="100"/>
        <v>-12.685432286458621</v>
      </c>
      <c r="U177" s="13">
        <f t="shared" si="101"/>
        <v>21.112104679099883</v>
      </c>
      <c r="V177" s="20">
        <f t="shared" si="102"/>
        <v>44.95262686588147</v>
      </c>
      <c r="W177" s="32">
        <f t="shared" si="103"/>
        <v>54</v>
      </c>
      <c r="X177" s="21">
        <f t="shared" si="104"/>
        <v>9.7999999999999989</v>
      </c>
      <c r="Y177" s="13">
        <f t="shared" si="105"/>
        <v>9.81</v>
      </c>
      <c r="Z177" s="14">
        <f t="shared" si="106"/>
        <v>-82.818346593384916</v>
      </c>
      <c r="AA177" s="13">
        <f t="shared" si="107"/>
        <v>8.4002395468806981</v>
      </c>
      <c r="AB177" s="13">
        <f t="shared" si="108"/>
        <v>17.200000000000003</v>
      </c>
      <c r="AC177" s="15">
        <f t="shared" si="109"/>
        <v>-100.01834659338492</v>
      </c>
    </row>
    <row r="178" spans="15:29" s="1" customFormat="1" x14ac:dyDescent="0.25">
      <c r="O178" s="12">
        <v>330</v>
      </c>
      <c r="P178" s="13">
        <f t="shared" si="96"/>
        <v>24</v>
      </c>
      <c r="Q178" s="13">
        <f t="shared" si="97"/>
        <v>25.8</v>
      </c>
      <c r="R178" s="13">
        <f t="shared" si="98"/>
        <v>50</v>
      </c>
      <c r="S178" s="13">
        <f t="shared" si="99"/>
        <v>24.630086404143977</v>
      </c>
      <c r="T178" s="13">
        <f t="shared" si="100"/>
        <v>-12.315043202071999</v>
      </c>
      <c r="U178" s="13">
        <f t="shared" si="101"/>
        <v>21.330280523394393</v>
      </c>
      <c r="V178" s="20">
        <f t="shared" si="102"/>
        <v>45.099999999999994</v>
      </c>
      <c r="W178" s="32">
        <f t="shared" si="103"/>
        <v>54</v>
      </c>
      <c r="X178" s="21">
        <f t="shared" si="104"/>
        <v>9.7999999999999989</v>
      </c>
      <c r="Y178" s="13">
        <f t="shared" si="105"/>
        <v>9.81</v>
      </c>
      <c r="Z178" s="14">
        <f t="shared" si="106"/>
        <v>-81.215029990556971</v>
      </c>
      <c r="AA178" s="13">
        <f t="shared" si="107"/>
        <v>8.4870489570874952</v>
      </c>
      <c r="AB178" s="13">
        <f t="shared" si="108"/>
        <v>17.200000000000003</v>
      </c>
      <c r="AC178" s="15">
        <f t="shared" si="109"/>
        <v>-98.415029990556974</v>
      </c>
    </row>
    <row r="179" spans="15:29" s="1" customFormat="1" x14ac:dyDescent="0.25">
      <c r="O179" s="12">
        <v>331</v>
      </c>
      <c r="P179" s="13">
        <f t="shared" si="96"/>
        <v>24</v>
      </c>
      <c r="Q179" s="13">
        <f t="shared" si="97"/>
        <v>25.8</v>
      </c>
      <c r="R179" s="13">
        <f t="shared" si="98"/>
        <v>50</v>
      </c>
      <c r="S179" s="13">
        <f t="shared" si="99"/>
        <v>24.630086404143977</v>
      </c>
      <c r="T179" s="13">
        <f t="shared" si="100"/>
        <v>-11.940902836227526</v>
      </c>
      <c r="U179" s="13">
        <f t="shared" si="101"/>
        <v>21.541958957610412</v>
      </c>
      <c r="V179" s="20">
        <f t="shared" si="102"/>
        <v>45.248865721585894</v>
      </c>
      <c r="W179" s="32">
        <f t="shared" si="103"/>
        <v>54</v>
      </c>
      <c r="X179" s="21">
        <f t="shared" si="104"/>
        <v>9.7999999999999989</v>
      </c>
      <c r="Y179" s="13">
        <f t="shared" si="105"/>
        <v>9.81</v>
      </c>
      <c r="Z179" s="14">
        <f t="shared" si="106"/>
        <v>-79.546391258650004</v>
      </c>
      <c r="AA179" s="13">
        <f t="shared" si="107"/>
        <v>8.5712731299660749</v>
      </c>
      <c r="AB179" s="13">
        <f t="shared" si="108"/>
        <v>17.200000000000003</v>
      </c>
      <c r="AC179" s="15">
        <f t="shared" si="109"/>
        <v>-96.746391258650007</v>
      </c>
    </row>
    <row r="180" spans="15:29" s="1" customFormat="1" x14ac:dyDescent="0.25">
      <c r="O180" s="12">
        <v>332</v>
      </c>
      <c r="P180" s="13">
        <f t="shared" si="96"/>
        <v>24</v>
      </c>
      <c r="Q180" s="13">
        <f t="shared" si="97"/>
        <v>25.8</v>
      </c>
      <c r="R180" s="13">
        <f t="shared" si="98"/>
        <v>50</v>
      </c>
      <c r="S180" s="13">
        <f t="shared" si="99"/>
        <v>24.630086404143977</v>
      </c>
      <c r="T180" s="13">
        <f t="shared" si="100"/>
        <v>-11.563125155704995</v>
      </c>
      <c r="U180" s="13">
        <f t="shared" si="101"/>
        <v>21.747075502446307</v>
      </c>
      <c r="V180" s="20">
        <f t="shared" si="102"/>
        <v>45.399178684698271</v>
      </c>
      <c r="W180" s="32">
        <f t="shared" si="103"/>
        <v>54</v>
      </c>
      <c r="X180" s="21">
        <f t="shared" si="104"/>
        <v>9.7999999999999989</v>
      </c>
      <c r="Y180" s="13">
        <f t="shared" si="105"/>
        <v>9.81</v>
      </c>
      <c r="Z180" s="14">
        <f t="shared" si="106"/>
        <v>-77.813505685441129</v>
      </c>
      <c r="AA180" s="13">
        <f t="shared" si="107"/>
        <v>8.6528864100174818</v>
      </c>
      <c r="AB180" s="13">
        <f t="shared" si="108"/>
        <v>17.200000000000003</v>
      </c>
      <c r="AC180" s="15">
        <f t="shared" si="109"/>
        <v>-95.013505685441132</v>
      </c>
    </row>
    <row r="181" spans="15:29" s="1" customFormat="1" x14ac:dyDescent="0.25">
      <c r="O181" s="12">
        <v>333</v>
      </c>
      <c r="P181" s="13">
        <f t="shared" si="96"/>
        <v>24</v>
      </c>
      <c r="Q181" s="13">
        <f t="shared" si="97"/>
        <v>25.8</v>
      </c>
      <c r="R181" s="13">
        <f t="shared" si="98"/>
        <v>50</v>
      </c>
      <c r="S181" s="13">
        <f t="shared" si="99"/>
        <v>24.630086404143977</v>
      </c>
      <c r="T181" s="13">
        <f t="shared" si="100"/>
        <v>-11.181825235245546</v>
      </c>
      <c r="U181" s="13">
        <f t="shared" si="101"/>
        <v>21.9455676774155</v>
      </c>
      <c r="V181" s="20">
        <f t="shared" si="102"/>
        <v>45.550893102552436</v>
      </c>
      <c r="W181" s="32">
        <f t="shared" si="103"/>
        <v>54</v>
      </c>
      <c r="X181" s="21">
        <f t="shared" si="104"/>
        <v>9.7999999999999989</v>
      </c>
      <c r="Y181" s="13">
        <f t="shared" si="105"/>
        <v>9.81</v>
      </c>
      <c r="Z181" s="14">
        <f t="shared" si="106"/>
        <v>-76.01753077284765</v>
      </c>
      <c r="AA181" s="13">
        <f t="shared" si="107"/>
        <v>8.7318639370460041</v>
      </c>
      <c r="AB181" s="13">
        <f t="shared" si="108"/>
        <v>17.200000000000003</v>
      </c>
      <c r="AC181" s="15">
        <f t="shared" si="109"/>
        <v>-93.217530772847653</v>
      </c>
    </row>
    <row r="182" spans="15:29" s="1" customFormat="1" x14ac:dyDescent="0.25">
      <c r="O182" s="12">
        <v>334</v>
      </c>
      <c r="P182" s="13">
        <f t="shared" si="96"/>
        <v>24</v>
      </c>
      <c r="Q182" s="13">
        <f t="shared" si="97"/>
        <v>25.8</v>
      </c>
      <c r="R182" s="13">
        <f t="shared" si="98"/>
        <v>50</v>
      </c>
      <c r="S182" s="13">
        <f t="shared" si="99"/>
        <v>24.630086404143977</v>
      </c>
      <c r="T182" s="13">
        <f t="shared" si="100"/>
        <v>-10.797119222498669</v>
      </c>
      <c r="U182" s="13">
        <f t="shared" si="101"/>
        <v>22.137375019878661</v>
      </c>
      <c r="V182" s="20">
        <f t="shared" si="102"/>
        <v>45.703962761467039</v>
      </c>
      <c r="W182" s="32">
        <f t="shared" si="103"/>
        <v>54</v>
      </c>
      <c r="X182" s="21">
        <f t="shared" si="104"/>
        <v>9.7999999999999989</v>
      </c>
      <c r="Y182" s="13">
        <f t="shared" si="105"/>
        <v>9.81</v>
      </c>
      <c r="Z182" s="14">
        <f t="shared" si="106"/>
        <v>-74.159704516952701</v>
      </c>
      <c r="AA182" s="13">
        <f t="shared" si="107"/>
        <v>8.8081816537318343</v>
      </c>
      <c r="AB182" s="13">
        <f t="shared" si="108"/>
        <v>17.200000000000003</v>
      </c>
      <c r="AC182" s="15">
        <f t="shared" si="109"/>
        <v>-91.359704516952704</v>
      </c>
    </row>
    <row r="183" spans="15:29" s="1" customFormat="1" x14ac:dyDescent="0.25">
      <c r="O183" s="12">
        <v>335</v>
      </c>
      <c r="P183" s="13">
        <f t="shared" si="96"/>
        <v>24</v>
      </c>
      <c r="Q183" s="13">
        <f t="shared" si="97"/>
        <v>25.8</v>
      </c>
      <c r="R183" s="13">
        <f t="shared" si="98"/>
        <v>50</v>
      </c>
      <c r="S183" s="13">
        <f t="shared" si="99"/>
        <v>24.630086404143977</v>
      </c>
      <c r="T183" s="13">
        <f t="shared" si="100"/>
        <v>-10.409124302642557</v>
      </c>
      <c r="U183" s="13">
        <f t="shared" si="101"/>
        <v>22.32243910346121</v>
      </c>
      <c r="V183" s="20">
        <f t="shared" si="102"/>
        <v>45.858341034941148</v>
      </c>
      <c r="W183" s="32">
        <f t="shared" si="103"/>
        <v>54</v>
      </c>
      <c r="X183" s="21">
        <f t="shared" si="104"/>
        <v>9.7999999999999989</v>
      </c>
      <c r="Y183" s="13">
        <f t="shared" si="105"/>
        <v>9.81</v>
      </c>
      <c r="Z183" s="14">
        <f t="shared" si="106"/>
        <v>-72.241343581367317</v>
      </c>
      <c r="AA183" s="13">
        <f t="shared" si="107"/>
        <v>8.8818163129591703</v>
      </c>
      <c r="AB183" s="13">
        <f t="shared" si="108"/>
        <v>17.200000000000003</v>
      </c>
      <c r="AC183" s="15">
        <f t="shared" si="109"/>
        <v>-89.44134358136732</v>
      </c>
    </row>
    <row r="184" spans="15:29" s="1" customFormat="1" ht="16.5" thickBot="1" x14ac:dyDescent="0.3">
      <c r="O184" s="12">
        <v>336</v>
      </c>
      <c r="P184" s="13">
        <f t="shared" si="96"/>
        <v>24</v>
      </c>
      <c r="Q184" s="13">
        <f t="shared" si="97"/>
        <v>25.8</v>
      </c>
      <c r="R184" s="13">
        <f t="shared" si="98"/>
        <v>50</v>
      </c>
      <c r="S184" s="13">
        <f t="shared" si="99"/>
        <v>24.630086404143977</v>
      </c>
      <c r="T184" s="13">
        <f t="shared" si="100"/>
        <v>-10.017958662688427</v>
      </c>
      <c r="U184" s="13">
        <f t="shared" si="101"/>
        <v>22.500703555850514</v>
      </c>
      <c r="V184" s="20">
        <f t="shared" si="102"/>
        <v>46.013980897857159</v>
      </c>
      <c r="W184" s="32">
        <f t="shared" si="103"/>
        <v>54</v>
      </c>
      <c r="X184" s="21">
        <f t="shared" si="104"/>
        <v>9.7999999999999989</v>
      </c>
      <c r="Y184" s="13">
        <f t="shared" si="105"/>
        <v>9.81</v>
      </c>
      <c r="Z184" s="14">
        <f t="shared" si="106"/>
        <v>-70.263841367614674</v>
      </c>
      <c r="AA184" s="13">
        <f t="shared" si="107"/>
        <v>8.9527454848974894</v>
      </c>
      <c r="AB184" s="13">
        <f t="shared" si="108"/>
        <v>17.200000000000003</v>
      </c>
      <c r="AC184" s="15">
        <f t="shared" si="109"/>
        <v>-87.463841367614677</v>
      </c>
    </row>
    <row r="185" spans="15:29" s="1" customFormat="1" x14ac:dyDescent="0.25">
      <c r="O185" s="37" t="s">
        <v>13</v>
      </c>
      <c r="P185" s="44" t="s">
        <v>23</v>
      </c>
      <c r="Q185" s="44" t="s">
        <v>24</v>
      </c>
      <c r="R185" s="44" t="s">
        <v>26</v>
      </c>
      <c r="S185" s="37" t="s">
        <v>22</v>
      </c>
      <c r="T185" s="37" t="s">
        <v>16</v>
      </c>
      <c r="U185" s="37" t="s">
        <v>17</v>
      </c>
      <c r="V185" s="37" t="s">
        <v>18</v>
      </c>
      <c r="W185" s="44" t="s">
        <v>31</v>
      </c>
      <c r="X185" s="37" t="s">
        <v>19</v>
      </c>
      <c r="Y185" s="37" t="s">
        <v>25</v>
      </c>
      <c r="Z185" s="39" t="s">
        <v>14</v>
      </c>
      <c r="AA185" s="37" t="s">
        <v>20</v>
      </c>
      <c r="AB185" s="37" t="s">
        <v>21</v>
      </c>
      <c r="AC185" s="46" t="s">
        <v>15</v>
      </c>
    </row>
    <row r="186" spans="15:29" s="1" customFormat="1" ht="16.5" thickBot="1" x14ac:dyDescent="0.3">
      <c r="O186" s="38"/>
      <c r="P186" s="45"/>
      <c r="Q186" s="45"/>
      <c r="R186" s="45"/>
      <c r="S186" s="38"/>
      <c r="T186" s="38"/>
      <c r="U186" s="38"/>
      <c r="V186" s="38"/>
      <c r="W186" s="45"/>
      <c r="X186" s="38"/>
      <c r="Y186" s="38"/>
      <c r="Z186" s="40"/>
      <c r="AA186" s="38"/>
      <c r="AB186" s="38"/>
      <c r="AC186" s="47"/>
    </row>
    <row r="187" spans="15:29" s="1" customFormat="1" x14ac:dyDescent="0.25">
      <c r="O187" s="12">
        <v>337</v>
      </c>
      <c r="P187" s="13">
        <f>P182</f>
        <v>24</v>
      </c>
      <c r="Q187" s="13">
        <f>Q182</f>
        <v>25.8</v>
      </c>
      <c r="R187" s="13">
        <f>R182</f>
        <v>50</v>
      </c>
      <c r="S187" s="13">
        <f t="shared" ref="S187:S188" si="110">(2*PI()*P187*X187)/60</f>
        <v>24.630086404143977</v>
      </c>
      <c r="T187" s="13">
        <f>(S187*SIN((O187/180*PI())))</f>
        <v>-9.6237414554794984</v>
      </c>
      <c r="U187" s="13">
        <f>(S187*COS((O187/180)*PI()))</f>
        <v>22.672114075967492</v>
      </c>
      <c r="V187" s="20">
        <f>(R187+X187*SIN((O187/180)*PI()))</f>
        <v>46.170834940805115</v>
      </c>
      <c r="W187" s="32">
        <f>W182</f>
        <v>54</v>
      </c>
      <c r="X187" s="21">
        <f t="shared" ref="X187:X188" si="111">(W187/2)-Q187+(Q187/3)</f>
        <v>9.7999999999999989</v>
      </c>
      <c r="Y187" s="13">
        <f>Y182</f>
        <v>9.81</v>
      </c>
      <c r="Z187" s="14">
        <f>(T187/Y187)*((U187+((U187^2)+2*Y187*V187)^(1/2)))-AA187</f>
        <v>-68.228665986219511</v>
      </c>
      <c r="AA187" s="13">
        <f>(X187*COS((O187/180)*PI()))</f>
        <v>9.0209475638339143</v>
      </c>
      <c r="AB187" s="13">
        <f t="shared" ref="AB187:AB188" si="112">Q187-(Q187/3)</f>
        <v>17.200000000000003</v>
      </c>
      <c r="AC187" s="15">
        <f>Z187-AB187</f>
        <v>-85.428665986219514</v>
      </c>
    </row>
    <row r="188" spans="15:29" s="1" customFormat="1" x14ac:dyDescent="0.25">
      <c r="O188" s="12">
        <v>338</v>
      </c>
      <c r="P188" s="13">
        <f>P187</f>
        <v>24</v>
      </c>
      <c r="Q188" s="13">
        <f>Q187</f>
        <v>25.8</v>
      </c>
      <c r="R188" s="13">
        <f>R187</f>
        <v>50</v>
      </c>
      <c r="S188" s="13">
        <f t="shared" si="110"/>
        <v>24.630086404143977</v>
      </c>
      <c r="T188" s="13">
        <f>(S188*SIN((O188/180*PI())))</f>
        <v>-9.2265927633959528</v>
      </c>
      <c r="U188" s="13">
        <f>(S188*COS((O188/180)*PI()))</f>
        <v>22.836618450507235</v>
      </c>
      <c r="V188" s="20">
        <f>(R188+X188*SIN((O188/180)*PI()))</f>
        <v>46.328855384524061</v>
      </c>
      <c r="W188" s="32">
        <f>W187</f>
        <v>54</v>
      </c>
      <c r="X188" s="21">
        <f t="shared" si="111"/>
        <v>9.7999999999999989</v>
      </c>
      <c r="Y188" s="13">
        <f>Y187</f>
        <v>9.81</v>
      </c>
      <c r="Z188" s="14">
        <f>(T188/Y188)*((U188+((U188^2)+2*Y188*V188)^(1/2)))-AA188</f>
        <v>-66.137358132190684</v>
      </c>
      <c r="AA188" s="13">
        <f>(X188*COS((O188/180)*PI()))</f>
        <v>9.0864017747545152</v>
      </c>
      <c r="AB188" s="13">
        <f t="shared" si="112"/>
        <v>17.200000000000003</v>
      </c>
      <c r="AC188" s="15">
        <f>Z188-AB188</f>
        <v>-83.337358132190687</v>
      </c>
    </row>
    <row r="189" spans="15:29" s="1" customFormat="1" x14ac:dyDescent="0.25">
      <c r="O189" s="12">
        <v>339</v>
      </c>
      <c r="P189" s="13">
        <f t="shared" ref="P189:P210" si="113">P188</f>
        <v>24</v>
      </c>
      <c r="Q189" s="13">
        <f t="shared" ref="Q189:Q210" si="114">Q188</f>
        <v>25.8</v>
      </c>
      <c r="R189" s="13">
        <f t="shared" ref="R189:R210" si="115">R188</f>
        <v>50</v>
      </c>
      <c r="S189" s="13">
        <f t="shared" ref="S189:S210" si="116">(2*PI()*P189*X189)/60</f>
        <v>24.630086404143977</v>
      </c>
      <c r="T189" s="13">
        <f t="shared" ref="T189:T210" si="117">(S189*SIN((O189/180*PI())))</f>
        <v>-8.8266335617766671</v>
      </c>
      <c r="U189" s="13">
        <f t="shared" ref="U189:U210" si="118">(S189*COS((O189/180)*PI()))</f>
        <v>22.99416656984366</v>
      </c>
      <c r="V189" s="20">
        <f t="shared" ref="V189:V210" si="119">(R189+X189*SIN((O189/180)*PI()))</f>
        <v>46.487994094456056</v>
      </c>
      <c r="W189" s="32">
        <f t="shared" ref="W189:W210" si="120">W188</f>
        <v>54</v>
      </c>
      <c r="X189" s="21">
        <f t="shared" ref="X189:X210" si="121">(W189/2)-Q189+(Q189/3)</f>
        <v>9.7999999999999989</v>
      </c>
      <c r="Y189" s="13">
        <f t="shared" ref="Y189:Y210" si="122">Y188</f>
        <v>9.81</v>
      </c>
      <c r="Z189" s="14">
        <f t="shared" ref="Z189:Z210" si="123">(T189/Y189)*((U189+((U189^2)+2*Y189*V189)^(1/2)))-AA189</f>
        <v>-63.99152886858738</v>
      </c>
      <c r="AA189" s="13">
        <f t="shared" ref="AA189:AA210" si="124">(X189*COS((O189/180)*PI()))</f>
        <v>9.1490881796725745</v>
      </c>
      <c r="AB189" s="13">
        <f t="shared" ref="AB189:AB210" si="125">Q189-(Q189/3)</f>
        <v>17.200000000000003</v>
      </c>
      <c r="AC189" s="15">
        <f t="shared" ref="AC189:AC210" si="126">Z189-AB189</f>
        <v>-81.191528868587383</v>
      </c>
    </row>
    <row r="190" spans="15:29" s="1" customFormat="1" x14ac:dyDescent="0.25">
      <c r="O190" s="12">
        <v>340</v>
      </c>
      <c r="P190" s="13">
        <f t="shared" si="113"/>
        <v>24</v>
      </c>
      <c r="Q190" s="13">
        <f t="shared" si="114"/>
        <v>25.8</v>
      </c>
      <c r="R190" s="13">
        <f t="shared" si="115"/>
        <v>50</v>
      </c>
      <c r="S190" s="13">
        <f t="shared" si="116"/>
        <v>24.630086404143977</v>
      </c>
      <c r="T190" s="13">
        <f t="shared" si="117"/>
        <v>-8.4239856820689454</v>
      </c>
      <c r="U190" s="13">
        <f t="shared" si="118"/>
        <v>23.144710443293416</v>
      </c>
      <c r="V190" s="20">
        <f t="shared" si="119"/>
        <v>46.648202595408442</v>
      </c>
      <c r="W190" s="32">
        <f t="shared" si="120"/>
        <v>54</v>
      </c>
      <c r="X190" s="21">
        <f t="shared" si="121"/>
        <v>9.7999999999999989</v>
      </c>
      <c r="Y190" s="13">
        <f t="shared" si="122"/>
        <v>9.81</v>
      </c>
      <c r="Z190" s="14">
        <f t="shared" si="123"/>
        <v>-61.792857321872162</v>
      </c>
      <c r="AA190" s="13">
        <f t="shared" si="124"/>
        <v>9.2089876837018991</v>
      </c>
      <c r="AB190" s="13">
        <f t="shared" si="125"/>
        <v>17.200000000000003</v>
      </c>
      <c r="AC190" s="15">
        <f t="shared" si="126"/>
        <v>-78.992857321872165</v>
      </c>
    </row>
    <row r="191" spans="15:29" s="1" customFormat="1" x14ac:dyDescent="0.25">
      <c r="O191" s="12">
        <v>341</v>
      </c>
      <c r="P191" s="13">
        <f t="shared" si="113"/>
        <v>24</v>
      </c>
      <c r="Q191" s="13">
        <f t="shared" si="114"/>
        <v>25.8</v>
      </c>
      <c r="R191" s="13">
        <f t="shared" si="115"/>
        <v>50</v>
      </c>
      <c r="S191" s="13">
        <f t="shared" si="116"/>
        <v>24.630086404143977</v>
      </c>
      <c r="T191" s="13">
        <f t="shared" si="117"/>
        <v>-8.0187717747174609</v>
      </c>
      <c r="U191" s="13">
        <f t="shared" si="118"/>
        <v>23.288204213734314</v>
      </c>
      <c r="V191" s="20">
        <f t="shared" si="119"/>
        <v>46.809432086319866</v>
      </c>
      <c r="W191" s="32">
        <f t="shared" si="120"/>
        <v>54</v>
      </c>
      <c r="X191" s="21">
        <f t="shared" si="121"/>
        <v>9.7999999999999989</v>
      </c>
      <c r="Y191" s="13">
        <f t="shared" si="122"/>
        <v>9.81</v>
      </c>
      <c r="Z191" s="14">
        <f t="shared" si="123"/>
        <v>-59.54308829276539</v>
      </c>
      <c r="AA191" s="13">
        <f t="shared" si="124"/>
        <v>9.2660820408733038</v>
      </c>
      <c r="AB191" s="13">
        <f t="shared" si="125"/>
        <v>17.200000000000003</v>
      </c>
      <c r="AC191" s="15">
        <f t="shared" si="126"/>
        <v>-76.743088292765393</v>
      </c>
    </row>
    <row r="192" spans="15:29" s="1" customFormat="1" x14ac:dyDescent="0.25">
      <c r="O192" s="12">
        <v>342</v>
      </c>
      <c r="P192" s="13">
        <f t="shared" si="113"/>
        <v>24</v>
      </c>
      <c r="Q192" s="13">
        <f t="shared" si="114"/>
        <v>25.8</v>
      </c>
      <c r="R192" s="13">
        <f t="shared" si="115"/>
        <v>50</v>
      </c>
      <c r="S192" s="13">
        <f t="shared" si="116"/>
        <v>24.630086404143977</v>
      </c>
      <c r="T192" s="13">
        <f t="shared" si="117"/>
        <v>-7.6111152718038335</v>
      </c>
      <c r="U192" s="13">
        <f t="shared" si="118"/>
        <v>23.424604171573797</v>
      </c>
      <c r="V192" s="20">
        <f t="shared" si="119"/>
        <v>46.971633455125513</v>
      </c>
      <c r="W192" s="32">
        <f t="shared" si="120"/>
        <v>54</v>
      </c>
      <c r="X192" s="21">
        <f t="shared" si="121"/>
        <v>9.7999999999999989</v>
      </c>
      <c r="Y192" s="13">
        <f t="shared" si="122"/>
        <v>9.81</v>
      </c>
      <c r="Z192" s="14">
        <f t="shared" si="123"/>
        <v>-57.24402978633433</v>
      </c>
      <c r="AA192" s="13">
        <f t="shared" si="124"/>
        <v>9.3203538596925029</v>
      </c>
      <c r="AB192" s="13">
        <f t="shared" si="125"/>
        <v>17.200000000000003</v>
      </c>
      <c r="AC192" s="15">
        <f t="shared" si="126"/>
        <v>-74.44402978633434</v>
      </c>
    </row>
    <row r="193" spans="15:29" s="1" customFormat="1" x14ac:dyDescent="0.25">
      <c r="O193" s="12">
        <v>343</v>
      </c>
      <c r="P193" s="13">
        <f t="shared" si="113"/>
        <v>24</v>
      </c>
      <c r="Q193" s="13">
        <f t="shared" si="114"/>
        <v>25.8</v>
      </c>
      <c r="R193" s="13">
        <f t="shared" si="115"/>
        <v>50</v>
      </c>
      <c r="S193" s="13">
        <f t="shared" si="116"/>
        <v>24.630086404143977</v>
      </c>
      <c r="T193" s="13">
        <f t="shared" si="117"/>
        <v>-7.2011403494478863</v>
      </c>
      <c r="U193" s="13">
        <f t="shared" si="118"/>
        <v>23.553868768063381</v>
      </c>
      <c r="V193" s="20">
        <f t="shared" si="119"/>
        <v>47.134757293717179</v>
      </c>
      <c r="W193" s="32">
        <f t="shared" si="120"/>
        <v>54</v>
      </c>
      <c r="X193" s="21">
        <f t="shared" si="121"/>
        <v>9.7999999999999989</v>
      </c>
      <c r="Y193" s="13">
        <f t="shared" si="122"/>
        <v>9.81</v>
      </c>
      <c r="Z193" s="14">
        <f t="shared" si="123"/>
        <v>-54.897550465065606</v>
      </c>
      <c r="AA193" s="13">
        <f t="shared" si="124"/>
        <v>9.3717866084377448</v>
      </c>
      <c r="AB193" s="13">
        <f t="shared" si="125"/>
        <v>17.200000000000003</v>
      </c>
      <c r="AC193" s="15">
        <f t="shared" si="126"/>
        <v>-72.097550465065609</v>
      </c>
    </row>
    <row r="194" spans="15:29" s="1" customFormat="1" x14ac:dyDescent="0.25">
      <c r="O194" s="12">
        <v>344</v>
      </c>
      <c r="P194" s="13">
        <f t="shared" si="113"/>
        <v>24</v>
      </c>
      <c r="Q194" s="13">
        <f t="shared" si="114"/>
        <v>25.8</v>
      </c>
      <c r="R194" s="13">
        <f t="shared" si="115"/>
        <v>50</v>
      </c>
      <c r="S194" s="13">
        <f t="shared" si="116"/>
        <v>24.630086404143977</v>
      </c>
      <c r="T194" s="13">
        <f t="shared" si="117"/>
        <v>-6.7889718899824611</v>
      </c>
      <c r="U194" s="13">
        <f t="shared" si="118"/>
        <v>23.67595862795477</v>
      </c>
      <c r="V194" s="20">
        <f t="shared" si="119"/>
        <v>47.298753912993412</v>
      </c>
      <c r="W194" s="32">
        <f t="shared" si="120"/>
        <v>54</v>
      </c>
      <c r="X194" s="21">
        <f t="shared" si="121"/>
        <v>9.7999999999999989</v>
      </c>
      <c r="Y194" s="13">
        <f t="shared" si="122"/>
        <v>9.81</v>
      </c>
      <c r="Z194" s="14">
        <f t="shared" si="123"/>
        <v>-52.505577028696209</v>
      </c>
      <c r="AA194" s="13">
        <f t="shared" si="124"/>
        <v>9.4203646201955245</v>
      </c>
      <c r="AB194" s="13">
        <f t="shared" si="125"/>
        <v>17.200000000000003</v>
      </c>
      <c r="AC194" s="15">
        <f t="shared" si="126"/>
        <v>-69.705577028696212</v>
      </c>
    </row>
    <row r="195" spans="15:29" s="1" customFormat="1" x14ac:dyDescent="0.25">
      <c r="O195" s="12">
        <v>345</v>
      </c>
      <c r="P195" s="13">
        <f t="shared" si="113"/>
        <v>24</v>
      </c>
      <c r="Q195" s="13">
        <f t="shared" si="114"/>
        <v>25.8</v>
      </c>
      <c r="R195" s="13">
        <f t="shared" si="115"/>
        <v>50</v>
      </c>
      <c r="S195" s="13">
        <f t="shared" si="116"/>
        <v>24.630086404143977</v>
      </c>
      <c r="T195" s="13">
        <f t="shared" si="117"/>
        <v>-6.3747354439131216</v>
      </c>
      <c r="U195" s="13">
        <f t="shared" si="118"/>
        <v>23.790836561493919</v>
      </c>
      <c r="V195" s="20">
        <f t="shared" si="119"/>
        <v>47.463573357995301</v>
      </c>
      <c r="W195" s="32">
        <f t="shared" si="120"/>
        <v>54</v>
      </c>
      <c r="X195" s="21">
        <f t="shared" si="121"/>
        <v>9.7999999999999989</v>
      </c>
      <c r="Y195" s="13">
        <f t="shared" si="122"/>
        <v>9.81</v>
      </c>
      <c r="Z195" s="14">
        <f t="shared" si="123"/>
        <v>-50.070091524597828</v>
      </c>
      <c r="AA195" s="13">
        <f t="shared" si="124"/>
        <v>9.4660730976328686</v>
      </c>
      <c r="AB195" s="13">
        <f t="shared" si="125"/>
        <v>17.200000000000003</v>
      </c>
      <c r="AC195" s="15">
        <f t="shared" si="126"/>
        <v>-67.270091524597831</v>
      </c>
    </row>
    <row r="196" spans="15:29" s="1" customFormat="1" x14ac:dyDescent="0.25">
      <c r="O196" s="12">
        <v>346</v>
      </c>
      <c r="P196" s="13">
        <f t="shared" si="113"/>
        <v>24</v>
      </c>
      <c r="Q196" s="13">
        <f t="shared" si="114"/>
        <v>25.8</v>
      </c>
      <c r="R196" s="13">
        <f t="shared" si="115"/>
        <v>50</v>
      </c>
      <c r="S196" s="13">
        <f t="shared" si="116"/>
        <v>24.630086404143977</v>
      </c>
      <c r="T196" s="13">
        <f t="shared" si="117"/>
        <v>-5.9585571916741182</v>
      </c>
      <c r="U196" s="13">
        <f t="shared" si="118"/>
        <v>23.898467575749425</v>
      </c>
      <c r="V196" s="20">
        <f t="shared" si="119"/>
        <v>47.629165423123254</v>
      </c>
      <c r="W196" s="32">
        <f t="shared" si="120"/>
        <v>54</v>
      </c>
      <c r="X196" s="21">
        <f t="shared" si="121"/>
        <v>9.7999999999999989</v>
      </c>
      <c r="Y196" s="13">
        <f t="shared" si="122"/>
        <v>9.81</v>
      </c>
      <c r="Z196" s="14">
        <f t="shared" si="123"/>
        <v>-47.593128592534633</v>
      </c>
      <c r="AA196" s="13">
        <f t="shared" si="124"/>
        <v>9.5088981175047635</v>
      </c>
      <c r="AB196" s="13">
        <f t="shared" si="125"/>
        <v>17.200000000000003</v>
      </c>
      <c r="AC196" s="15">
        <f t="shared" si="126"/>
        <v>-64.793128592534629</v>
      </c>
    </row>
    <row r="197" spans="15:29" s="1" customFormat="1" x14ac:dyDescent="0.25">
      <c r="O197" s="12">
        <v>347</v>
      </c>
      <c r="P197" s="13">
        <f t="shared" si="113"/>
        <v>24</v>
      </c>
      <c r="Q197" s="13">
        <f t="shared" si="114"/>
        <v>25.8</v>
      </c>
      <c r="R197" s="13">
        <f t="shared" si="115"/>
        <v>50</v>
      </c>
      <c r="S197" s="13">
        <f t="shared" si="116"/>
        <v>24.630086404143977</v>
      </c>
      <c r="T197" s="13">
        <f t="shared" si="117"/>
        <v>-5.5405639051926903</v>
      </c>
      <c r="U197" s="13">
        <f t="shared" si="118"/>
        <v>23.998818885271707</v>
      </c>
      <c r="V197" s="20">
        <f t="shared" si="119"/>
        <v>47.795479667430122</v>
      </c>
      <c r="W197" s="32">
        <f t="shared" si="120"/>
        <v>54</v>
      </c>
      <c r="X197" s="21">
        <f t="shared" si="121"/>
        <v>9.7999999999999989</v>
      </c>
      <c r="Y197" s="13">
        <f t="shared" si="122"/>
        <v>9.81</v>
      </c>
      <c r="Z197" s="14">
        <f t="shared" si="123"/>
        <v>-45.076772647643892</v>
      </c>
      <c r="AA197" s="13">
        <f t="shared" si="124"/>
        <v>9.5488266348953026</v>
      </c>
      <c r="AB197" s="13">
        <f t="shared" si="125"/>
        <v>17.200000000000003</v>
      </c>
      <c r="AC197" s="15">
        <f t="shared" si="126"/>
        <v>-62.276772647643895</v>
      </c>
    </row>
    <row r="198" spans="15:29" s="1" customFormat="1" x14ac:dyDescent="0.25">
      <c r="O198" s="12">
        <v>348</v>
      </c>
      <c r="P198" s="13">
        <f t="shared" si="113"/>
        <v>24</v>
      </c>
      <c r="Q198" s="13">
        <f t="shared" si="114"/>
        <v>25.8</v>
      </c>
      <c r="R198" s="13">
        <f t="shared" si="115"/>
        <v>50</v>
      </c>
      <c r="S198" s="13">
        <f t="shared" si="116"/>
        <v>24.630086404143977</v>
      </c>
      <c r="T198" s="13">
        <f t="shared" si="117"/>
        <v>-5.1208829092730932</v>
      </c>
      <c r="U198" s="13">
        <f t="shared" si="118"/>
        <v>24.091859922079756</v>
      </c>
      <c r="V198" s="20">
        <f t="shared" si="119"/>
        <v>47.962465429985954</v>
      </c>
      <c r="W198" s="32">
        <f t="shared" si="120"/>
        <v>54</v>
      </c>
      <c r="X198" s="21">
        <f t="shared" si="121"/>
        <v>9.7999999999999989</v>
      </c>
      <c r="Y198" s="13">
        <f t="shared" si="122"/>
        <v>9.81</v>
      </c>
      <c r="Z198" s="14">
        <f t="shared" si="123"/>
        <v>-42.523155005512493</v>
      </c>
      <c r="AA198" s="13">
        <f t="shared" si="124"/>
        <v>9.5858464871912936</v>
      </c>
      <c r="AB198" s="13">
        <f t="shared" si="125"/>
        <v>17.200000000000003</v>
      </c>
      <c r="AC198" s="15">
        <f t="shared" si="126"/>
        <v>-59.723155005512496</v>
      </c>
    </row>
    <row r="199" spans="15:29" s="1" customFormat="1" x14ac:dyDescent="0.25">
      <c r="O199" s="12">
        <v>349</v>
      </c>
      <c r="P199" s="13">
        <f t="shared" si="113"/>
        <v>24</v>
      </c>
      <c r="Q199" s="13">
        <f t="shared" si="114"/>
        <v>25.8</v>
      </c>
      <c r="R199" s="13">
        <f t="shared" si="115"/>
        <v>50</v>
      </c>
      <c r="S199" s="13">
        <f t="shared" si="116"/>
        <v>24.630086404143977</v>
      </c>
      <c r="T199" s="13">
        <f t="shared" si="117"/>
        <v>-4.6996420428122034</v>
      </c>
      <c r="U199" s="13">
        <f t="shared" si="118"/>
        <v>24.177562344972454</v>
      </c>
      <c r="V199" s="20">
        <f t="shared" si="119"/>
        <v>48.130071845309864</v>
      </c>
      <c r="W199" s="32">
        <f t="shared" si="120"/>
        <v>54</v>
      </c>
      <c r="X199" s="21">
        <f t="shared" si="121"/>
        <v>9.7999999999999989</v>
      </c>
      <c r="Y199" s="13">
        <f t="shared" si="122"/>
        <v>9.81</v>
      </c>
      <c r="Z199" s="14">
        <f t="shared" si="123"/>
        <v>-39.934450953251776</v>
      </c>
      <c r="AA199" s="13">
        <f t="shared" si="124"/>
        <v>9.6199463977871051</v>
      </c>
      <c r="AB199" s="13">
        <f t="shared" si="125"/>
        <v>17.200000000000003</v>
      </c>
      <c r="AC199" s="15">
        <f t="shared" si="126"/>
        <v>-57.134450953251779</v>
      </c>
    </row>
    <row r="200" spans="15:29" s="1" customFormat="1" x14ac:dyDescent="0.25">
      <c r="O200" s="12">
        <v>350</v>
      </c>
      <c r="P200" s="13">
        <f t="shared" si="113"/>
        <v>24</v>
      </c>
      <c r="Q200" s="13">
        <f t="shared" si="114"/>
        <v>25.8</v>
      </c>
      <c r="R200" s="13">
        <f t="shared" si="115"/>
        <v>50</v>
      </c>
      <c r="S200" s="13">
        <f t="shared" si="116"/>
        <v>24.630086404143977</v>
      </c>
      <c r="T200" s="13">
        <f t="shared" si="117"/>
        <v>-4.2769696198586402</v>
      </c>
      <c r="U200" s="13">
        <f t="shared" si="118"/>
        <v>24.255900048161564</v>
      </c>
      <c r="V200" s="20">
        <f t="shared" si="119"/>
        <v>48.29824785886408</v>
      </c>
      <c r="W200" s="32">
        <f t="shared" si="120"/>
        <v>54</v>
      </c>
      <c r="X200" s="21">
        <f t="shared" si="121"/>
        <v>9.7999999999999989</v>
      </c>
      <c r="Y200" s="13">
        <f t="shared" si="122"/>
        <v>9.81</v>
      </c>
      <c r="Z200" s="14">
        <f t="shared" si="123"/>
        <v>-37.312876770501447</v>
      </c>
      <c r="AA200" s="13">
        <f t="shared" si="124"/>
        <v>9.6511159795196377</v>
      </c>
      <c r="AB200" s="13">
        <f t="shared" si="125"/>
        <v>17.200000000000003</v>
      </c>
      <c r="AC200" s="15">
        <f t="shared" si="126"/>
        <v>-54.51287677050145</v>
      </c>
    </row>
    <row r="201" spans="15:29" s="1" customFormat="1" x14ac:dyDescent="0.25">
      <c r="O201" s="12">
        <v>351</v>
      </c>
      <c r="P201" s="13">
        <f t="shared" si="113"/>
        <v>24</v>
      </c>
      <c r="Q201" s="13">
        <f t="shared" si="114"/>
        <v>25.8</v>
      </c>
      <c r="R201" s="13">
        <f t="shared" si="115"/>
        <v>50</v>
      </c>
      <c r="S201" s="13">
        <f t="shared" si="116"/>
        <v>24.630086404143977</v>
      </c>
      <c r="T201" s="13">
        <f t="shared" si="117"/>
        <v>-3.8529943905269328</v>
      </c>
      <c r="U201" s="13">
        <f t="shared" si="118"/>
        <v>24.326849169223827</v>
      </c>
      <c r="V201" s="20">
        <f t="shared" si="119"/>
        <v>48.466942242605732</v>
      </c>
      <c r="W201" s="32">
        <f t="shared" si="120"/>
        <v>54</v>
      </c>
      <c r="X201" s="21">
        <f t="shared" si="121"/>
        <v>9.7999999999999989</v>
      </c>
      <c r="Y201" s="13">
        <f t="shared" si="122"/>
        <v>9.81</v>
      </c>
      <c r="Z201" s="14">
        <f t="shared" si="123"/>
        <v>-34.660686704318181</v>
      </c>
      <c r="AA201" s="13">
        <f t="shared" si="124"/>
        <v>9.6793457378323478</v>
      </c>
      <c r="AB201" s="13">
        <f t="shared" si="125"/>
        <v>17.200000000000003</v>
      </c>
      <c r="AC201" s="15">
        <f t="shared" si="126"/>
        <v>-51.860686704318184</v>
      </c>
    </row>
    <row r="202" spans="15:29" s="1" customFormat="1" x14ac:dyDescent="0.25">
      <c r="O202" s="12">
        <v>352</v>
      </c>
      <c r="P202" s="13">
        <f t="shared" si="113"/>
        <v>24</v>
      </c>
      <c r="Q202" s="13">
        <f t="shared" si="114"/>
        <v>25.8</v>
      </c>
      <c r="R202" s="13">
        <f t="shared" si="115"/>
        <v>50</v>
      </c>
      <c r="S202" s="13">
        <f t="shared" si="116"/>
        <v>24.630086404143977</v>
      </c>
      <c r="T202" s="13">
        <f t="shared" si="117"/>
        <v>-3.4278455017790757</v>
      </c>
      <c r="U202" s="13">
        <f t="shared" si="118"/>
        <v>24.390388096369662</v>
      </c>
      <c r="V202" s="20">
        <f t="shared" si="119"/>
        <v>48.636103610591356</v>
      </c>
      <c r="W202" s="32">
        <f t="shared" si="120"/>
        <v>54</v>
      </c>
      <c r="X202" s="21">
        <f t="shared" si="121"/>
        <v>9.7999999999999989</v>
      </c>
      <c r="Y202" s="13">
        <f t="shared" si="122"/>
        <v>9.81</v>
      </c>
      <c r="Z202" s="14">
        <f t="shared" si="123"/>
        <v>-31.980169901936421</v>
      </c>
      <c r="AA202" s="13">
        <f t="shared" si="124"/>
        <v>9.7046270736673872</v>
      </c>
      <c r="AB202" s="13">
        <f t="shared" si="125"/>
        <v>17.200000000000003</v>
      </c>
      <c r="AC202" s="15">
        <f t="shared" si="126"/>
        <v>-49.180169901936424</v>
      </c>
    </row>
    <row r="203" spans="15:29" s="1" customFormat="1" x14ac:dyDescent="0.25">
      <c r="O203" s="12">
        <v>353</v>
      </c>
      <c r="P203" s="13">
        <f t="shared" si="113"/>
        <v>24</v>
      </c>
      <c r="Q203" s="13">
        <f t="shared" si="114"/>
        <v>25.8</v>
      </c>
      <c r="R203" s="13">
        <f t="shared" si="115"/>
        <v>50</v>
      </c>
      <c r="S203" s="13">
        <f t="shared" si="116"/>
        <v>24.630086404143977</v>
      </c>
      <c r="T203" s="13">
        <f t="shared" si="117"/>
        <v>-3.0016524580850921</v>
      </c>
      <c r="U203" s="13">
        <f t="shared" si="118"/>
        <v>24.446497475026352</v>
      </c>
      <c r="V203" s="20">
        <f t="shared" si="119"/>
        <v>48.805680434629551</v>
      </c>
      <c r="W203" s="32">
        <f t="shared" si="120"/>
        <v>54</v>
      </c>
      <c r="X203" s="21">
        <f t="shared" si="121"/>
        <v>9.7999999999999989</v>
      </c>
      <c r="Y203" s="13">
        <f t="shared" si="122"/>
        <v>9.81</v>
      </c>
      <c r="Z203" s="14">
        <f t="shared" si="123"/>
        <v>-29.273647305410776</v>
      </c>
      <c r="AA203" s="13">
        <f t="shared" si="124"/>
        <v>9.7269522860849538</v>
      </c>
      <c r="AB203" s="13">
        <f t="shared" si="125"/>
        <v>17.200000000000003</v>
      </c>
      <c r="AC203" s="15">
        <f t="shared" si="126"/>
        <v>-46.473647305410779</v>
      </c>
    </row>
    <row r="204" spans="15:29" s="1" customFormat="1" x14ac:dyDescent="0.25">
      <c r="O204" s="12">
        <v>354</v>
      </c>
      <c r="P204" s="13">
        <f t="shared" si="113"/>
        <v>24</v>
      </c>
      <c r="Q204" s="13">
        <f t="shared" si="114"/>
        <v>25.8</v>
      </c>
      <c r="R204" s="13">
        <f t="shared" si="115"/>
        <v>50</v>
      </c>
      <c r="S204" s="13">
        <f t="shared" si="116"/>
        <v>24.630086404143977</v>
      </c>
      <c r="T204" s="13">
        <f t="shared" si="117"/>
        <v>-2.5745450819747155</v>
      </c>
      <c r="U204" s="13">
        <f t="shared" si="118"/>
        <v>24.495160213733609</v>
      </c>
      <c r="V204" s="20">
        <f t="shared" si="119"/>
        <v>48.975621059976987</v>
      </c>
      <c r="W204" s="32">
        <f t="shared" si="120"/>
        <v>54</v>
      </c>
      <c r="X204" s="21">
        <f t="shared" si="121"/>
        <v>9.7999999999999989</v>
      </c>
      <c r="Y204" s="13">
        <f t="shared" si="122"/>
        <v>9.81</v>
      </c>
      <c r="Z204" s="14">
        <f t="shared" si="123"/>
        <v>-26.543468512177622</v>
      </c>
      <c r="AA204" s="13">
        <f t="shared" si="124"/>
        <v>9.7463145746090767</v>
      </c>
      <c r="AB204" s="13">
        <f t="shared" si="125"/>
        <v>17.200000000000003</v>
      </c>
      <c r="AC204" s="15">
        <f t="shared" si="126"/>
        <v>-43.743468512177628</v>
      </c>
    </row>
    <row r="205" spans="15:29" s="1" customFormat="1" x14ac:dyDescent="0.25">
      <c r="O205" s="12">
        <v>355</v>
      </c>
      <c r="P205" s="13">
        <f t="shared" si="113"/>
        <v>24</v>
      </c>
      <c r="Q205" s="13">
        <f t="shared" si="114"/>
        <v>25.8</v>
      </c>
      <c r="R205" s="13">
        <f t="shared" si="115"/>
        <v>50</v>
      </c>
      <c r="S205" s="13">
        <f t="shared" si="116"/>
        <v>24.630086404143977</v>
      </c>
      <c r="T205" s="13">
        <f t="shared" si="117"/>
        <v>-2.1466534744921693</v>
      </c>
      <c r="U205" s="13">
        <f t="shared" si="118"/>
        <v>24.536361489349815</v>
      </c>
      <c r="V205" s="20">
        <f t="shared" si="119"/>
        <v>49.145873721072945</v>
      </c>
      <c r="W205" s="32">
        <f t="shared" si="120"/>
        <v>54</v>
      </c>
      <c r="X205" s="21">
        <f t="shared" si="121"/>
        <v>9.7999999999999989</v>
      </c>
      <c r="Y205" s="13">
        <f t="shared" si="122"/>
        <v>9.81</v>
      </c>
      <c r="Z205" s="14">
        <f t="shared" si="123"/>
        <v>-23.792008605596905</v>
      </c>
      <c r="AA205" s="13">
        <f t="shared" si="124"/>
        <v>9.7627080412991045</v>
      </c>
      <c r="AB205" s="13">
        <f t="shared" si="125"/>
        <v>17.200000000000003</v>
      </c>
      <c r="AC205" s="15">
        <f t="shared" si="126"/>
        <v>-40.992008605596908</v>
      </c>
    </row>
    <row r="206" spans="15:29" s="1" customFormat="1" x14ac:dyDescent="0.25">
      <c r="O206" s="12">
        <v>356</v>
      </c>
      <c r="P206" s="13">
        <f t="shared" si="113"/>
        <v>24</v>
      </c>
      <c r="Q206" s="13">
        <f t="shared" si="114"/>
        <v>25.8</v>
      </c>
      <c r="R206" s="13">
        <f t="shared" si="115"/>
        <v>50</v>
      </c>
      <c r="S206" s="13">
        <f t="shared" si="116"/>
        <v>24.630086404143977</v>
      </c>
      <c r="T206" s="13">
        <f t="shared" si="117"/>
        <v>-1.7181079755662152</v>
      </c>
      <c r="U206" s="13">
        <f t="shared" si="118"/>
        <v>24.570088751567294</v>
      </c>
      <c r="V206" s="20">
        <f t="shared" si="119"/>
        <v>49.316386557307567</v>
      </c>
      <c r="W206" s="32">
        <f t="shared" si="120"/>
        <v>54</v>
      </c>
      <c r="X206" s="21">
        <f t="shared" si="121"/>
        <v>9.7999999999999989</v>
      </c>
      <c r="Y206" s="13">
        <f t="shared" si="122"/>
        <v>9.81</v>
      </c>
      <c r="Z206" s="14">
        <f t="shared" si="123"/>
        <v>-21.021664959558912</v>
      </c>
      <c r="AA206" s="13">
        <f t="shared" si="124"/>
        <v>9.7761276925462752</v>
      </c>
      <c r="AB206" s="13">
        <f t="shared" si="125"/>
        <v>17.200000000000003</v>
      </c>
      <c r="AC206" s="15">
        <f t="shared" si="126"/>
        <v>-38.221664959558915</v>
      </c>
    </row>
    <row r="207" spans="15:29" s="1" customFormat="1" x14ac:dyDescent="0.25">
      <c r="O207" s="12">
        <v>357</v>
      </c>
      <c r="P207" s="13">
        <f t="shared" si="113"/>
        <v>24</v>
      </c>
      <c r="Q207" s="13">
        <f t="shared" si="114"/>
        <v>25.8</v>
      </c>
      <c r="R207" s="13">
        <f t="shared" si="115"/>
        <v>50</v>
      </c>
      <c r="S207" s="13">
        <f t="shared" si="116"/>
        <v>24.630086404143977</v>
      </c>
      <c r="T207" s="13">
        <f t="shared" si="117"/>
        <v>-1.2890391243071964</v>
      </c>
      <c r="U207" s="13">
        <f t="shared" si="118"/>
        <v>24.596331726735258</v>
      </c>
      <c r="V207" s="20">
        <f t="shared" si="119"/>
        <v>49.487107628819153</v>
      </c>
      <c r="W207" s="32">
        <f t="shared" si="120"/>
        <v>54</v>
      </c>
      <c r="X207" s="21">
        <f t="shared" si="121"/>
        <v>9.7999999999999989</v>
      </c>
      <c r="Y207" s="13">
        <f t="shared" si="122"/>
        <v>9.81</v>
      </c>
      <c r="Z207" s="14">
        <f t="shared" si="123"/>
        <v>-18.234854021258975</v>
      </c>
      <c r="AA207" s="13">
        <f t="shared" si="124"/>
        <v>9.7865694405948229</v>
      </c>
      <c r="AB207" s="13">
        <f t="shared" si="125"/>
        <v>17.200000000000003</v>
      </c>
      <c r="AC207" s="15">
        <f t="shared" si="126"/>
        <v>-35.434854021258978</v>
      </c>
    </row>
    <row r="208" spans="15:29" s="1" customFormat="1" x14ac:dyDescent="0.25">
      <c r="O208" s="12">
        <v>358</v>
      </c>
      <c r="P208" s="13">
        <f t="shared" si="113"/>
        <v>24</v>
      </c>
      <c r="Q208" s="13">
        <f t="shared" si="114"/>
        <v>25.8</v>
      </c>
      <c r="R208" s="13">
        <f t="shared" si="115"/>
        <v>50</v>
      </c>
      <c r="S208" s="13">
        <f t="shared" si="116"/>
        <v>24.630086404143977</v>
      </c>
      <c r="T208" s="13">
        <f t="shared" si="117"/>
        <v>-0.8595776192437331</v>
      </c>
      <c r="U208" s="13">
        <f t="shared" si="118"/>
        <v>24.615082420989236</v>
      </c>
      <c r="V208" s="20">
        <f t="shared" si="119"/>
        <v>49.657984932315493</v>
      </c>
      <c r="W208" s="32">
        <f t="shared" si="120"/>
        <v>54</v>
      </c>
      <c r="X208" s="21">
        <f t="shared" si="121"/>
        <v>9.7999999999999989</v>
      </c>
      <c r="Y208" s="13">
        <f t="shared" si="122"/>
        <v>9.81</v>
      </c>
      <c r="Z208" s="14">
        <f t="shared" si="123"/>
        <v>-15.434008076268299</v>
      </c>
      <c r="AA208" s="13">
        <f t="shared" si="124"/>
        <v>9.7940301047871365</v>
      </c>
      <c r="AB208" s="13">
        <f t="shared" si="125"/>
        <v>17.200000000000003</v>
      </c>
      <c r="AC208" s="15">
        <f t="shared" si="126"/>
        <v>-32.634008076268302</v>
      </c>
    </row>
    <row r="209" spans="15:29" s="1" customFormat="1" x14ac:dyDescent="0.25">
      <c r="O209" s="11">
        <v>359</v>
      </c>
      <c r="P209" s="13">
        <f t="shared" si="113"/>
        <v>24</v>
      </c>
      <c r="Q209" s="13">
        <f t="shared" si="114"/>
        <v>25.8</v>
      </c>
      <c r="R209" s="13">
        <f t="shared" si="115"/>
        <v>50</v>
      </c>
      <c r="S209" s="13">
        <f t="shared" si="116"/>
        <v>24.630086404143977</v>
      </c>
      <c r="T209" s="13">
        <f t="shared" si="117"/>
        <v>-0.42985427851053265</v>
      </c>
      <c r="U209" s="13">
        <f t="shared" si="118"/>
        <v>24.626335122686125</v>
      </c>
      <c r="V209" s="20">
        <f t="shared" si="119"/>
        <v>49.828966416914618</v>
      </c>
      <c r="W209" s="32">
        <f t="shared" si="120"/>
        <v>54</v>
      </c>
      <c r="X209" s="21">
        <f t="shared" si="121"/>
        <v>9.7999999999999989</v>
      </c>
      <c r="Y209" s="13">
        <f t="shared" si="122"/>
        <v>9.81</v>
      </c>
      <c r="Z209" s="14">
        <f t="shared" si="123"/>
        <v>-12.62157200003842</v>
      </c>
      <c r="AA209" s="13">
        <f t="shared" si="124"/>
        <v>9.7985074125326328</v>
      </c>
      <c r="AB209" s="13">
        <f t="shared" si="125"/>
        <v>17.200000000000003</v>
      </c>
      <c r="AC209" s="15">
        <f t="shared" si="126"/>
        <v>-29.821572000038422</v>
      </c>
    </row>
    <row r="210" spans="15:29" s="1" customFormat="1" x14ac:dyDescent="0.25">
      <c r="O210" s="11">
        <v>360</v>
      </c>
      <c r="P210" s="13">
        <f t="shared" si="113"/>
        <v>24</v>
      </c>
      <c r="Q210" s="13">
        <f t="shared" si="114"/>
        <v>25.8</v>
      </c>
      <c r="R210" s="13">
        <f t="shared" si="115"/>
        <v>50</v>
      </c>
      <c r="S210" s="13">
        <f t="shared" si="116"/>
        <v>24.630086404143977</v>
      </c>
      <c r="T210" s="13">
        <f t="shared" si="117"/>
        <v>-6.0351024604605608E-15</v>
      </c>
      <c r="U210" s="13">
        <f t="shared" si="118"/>
        <v>24.630086404143977</v>
      </c>
      <c r="V210" s="20">
        <f t="shared" si="119"/>
        <v>50</v>
      </c>
      <c r="W210" s="32">
        <f t="shared" si="120"/>
        <v>54</v>
      </c>
      <c r="X210" s="21">
        <f t="shared" si="121"/>
        <v>9.7999999999999989</v>
      </c>
      <c r="Y210" s="13">
        <f t="shared" si="122"/>
        <v>9.81</v>
      </c>
      <c r="Z210" s="14">
        <f t="shared" si="123"/>
        <v>-9.800000000000038</v>
      </c>
      <c r="AA210" s="13">
        <f t="shared" si="124"/>
        <v>9.7999999999999989</v>
      </c>
      <c r="AB210" s="13">
        <f t="shared" si="125"/>
        <v>17.200000000000003</v>
      </c>
      <c r="AC210" s="15">
        <f t="shared" si="126"/>
        <v>-27.000000000000043</v>
      </c>
    </row>
    <row r="211" spans="15:29" s="1" customFormat="1" x14ac:dyDescent="0.25">
      <c r="O211" s="24"/>
      <c r="P211" s="25"/>
      <c r="Q211" s="25"/>
      <c r="R211" s="25"/>
      <c r="S211" s="25"/>
      <c r="T211" s="25"/>
      <c r="U211" s="25"/>
      <c r="V211" s="25"/>
      <c r="W211" s="26"/>
      <c r="X211" s="25"/>
      <c r="Y211" s="25"/>
      <c r="Z211" s="25"/>
      <c r="AA211" s="25"/>
      <c r="AB211" s="25"/>
      <c r="AC211" s="25"/>
    </row>
    <row r="212" spans="15:29" s="1" customFormat="1" x14ac:dyDescent="0.25">
      <c r="O212" s="24"/>
      <c r="P212" s="25"/>
      <c r="Q212" s="25"/>
      <c r="R212" s="25"/>
      <c r="S212" s="25"/>
      <c r="T212" s="25"/>
      <c r="U212" s="25"/>
      <c r="V212" s="25"/>
      <c r="W212" s="26"/>
      <c r="X212" s="25"/>
      <c r="Y212" s="25"/>
      <c r="Z212" s="25"/>
      <c r="AA212" s="25"/>
      <c r="AB212" s="25"/>
      <c r="AC212" s="25"/>
    </row>
    <row r="213" spans="15:29" s="1" customFormat="1" x14ac:dyDescent="0.25">
      <c r="O213" s="24"/>
      <c r="P213" s="25"/>
      <c r="Q213" s="25"/>
      <c r="R213" s="25"/>
      <c r="S213" s="25"/>
      <c r="T213" s="25"/>
      <c r="U213" s="25"/>
      <c r="V213" s="25"/>
      <c r="W213" s="26"/>
      <c r="X213" s="25"/>
      <c r="Y213" s="25"/>
      <c r="Z213" s="25"/>
      <c r="AA213" s="25"/>
      <c r="AB213" s="25"/>
      <c r="AC213" s="25"/>
    </row>
    <row r="214" spans="15:29" s="1" customFormat="1" x14ac:dyDescent="0.25">
      <c r="O214" s="24"/>
      <c r="P214" s="25"/>
      <c r="Q214" s="25"/>
      <c r="R214" s="25"/>
      <c r="S214" s="25"/>
      <c r="T214" s="25"/>
      <c r="U214" s="25"/>
      <c r="V214" s="25"/>
      <c r="W214" s="26"/>
      <c r="X214" s="25"/>
      <c r="Y214" s="25"/>
      <c r="Z214" s="25"/>
      <c r="AA214" s="25"/>
      <c r="AB214" s="25"/>
      <c r="AC214" s="25"/>
    </row>
    <row r="215" spans="15:29" s="1" customFormat="1" x14ac:dyDescent="0.25">
      <c r="O215" s="24"/>
      <c r="P215" s="25"/>
      <c r="Q215" s="25"/>
      <c r="R215" s="25"/>
      <c r="S215" s="25"/>
      <c r="T215" s="25"/>
      <c r="U215" s="25"/>
      <c r="V215" s="25"/>
      <c r="W215" s="26"/>
      <c r="X215" s="25"/>
      <c r="Y215" s="25"/>
      <c r="Z215" s="25"/>
      <c r="AA215" s="25"/>
      <c r="AB215" s="25"/>
      <c r="AC215" s="25"/>
    </row>
  </sheetData>
  <mergeCells count="170">
    <mergeCell ref="AB185:AB186"/>
    <mergeCell ref="AC185:AC186"/>
    <mergeCell ref="V185:V186"/>
    <mergeCell ref="W185:W186"/>
    <mergeCell ref="X185:X186"/>
    <mergeCell ref="Y185:Y186"/>
    <mergeCell ref="Z185:Z186"/>
    <mergeCell ref="AA185:AA186"/>
    <mergeCell ref="AA154:AA155"/>
    <mergeCell ref="AB154:AB155"/>
    <mergeCell ref="AC154:AC155"/>
    <mergeCell ref="W154:W155"/>
    <mergeCell ref="X154:X155"/>
    <mergeCell ref="Y154:Y155"/>
    <mergeCell ref="Z154:Z155"/>
    <mergeCell ref="O185:O186"/>
    <mergeCell ref="P185:P186"/>
    <mergeCell ref="Q185:Q186"/>
    <mergeCell ref="R185:R186"/>
    <mergeCell ref="S185:S186"/>
    <mergeCell ref="T185:T186"/>
    <mergeCell ref="U185:U186"/>
    <mergeCell ref="U154:U155"/>
    <mergeCell ref="V154:V155"/>
    <mergeCell ref="O154:O155"/>
    <mergeCell ref="P154:P155"/>
    <mergeCell ref="Q154:Q155"/>
    <mergeCell ref="R154:R155"/>
    <mergeCell ref="S154:S155"/>
    <mergeCell ref="T154:T155"/>
    <mergeCell ref="Z123:Z124"/>
    <mergeCell ref="AA123:AA124"/>
    <mergeCell ref="AB123:AB124"/>
    <mergeCell ref="AC123:AC124"/>
    <mergeCell ref="B124:M125"/>
    <mergeCell ref="B128:M152"/>
    <mergeCell ref="T123:T124"/>
    <mergeCell ref="U123:U124"/>
    <mergeCell ref="V123:V124"/>
    <mergeCell ref="W123:W124"/>
    <mergeCell ref="X123:X124"/>
    <mergeCell ref="Y123:Y124"/>
    <mergeCell ref="B115:H115"/>
    <mergeCell ref="B116:H117"/>
    <mergeCell ref="J116:M117"/>
    <mergeCell ref="O123:O124"/>
    <mergeCell ref="P123:P124"/>
    <mergeCell ref="Q123:Q124"/>
    <mergeCell ref="R123:R124"/>
    <mergeCell ref="S123:S124"/>
    <mergeCell ref="V112:V113"/>
    <mergeCell ref="O111:AC111"/>
    <mergeCell ref="B112:D112"/>
    <mergeCell ref="F112:I112"/>
    <mergeCell ref="O112:O113"/>
    <mergeCell ref="P112:P113"/>
    <mergeCell ref="Q112:Q113"/>
    <mergeCell ref="R112:R113"/>
    <mergeCell ref="S112:S113"/>
    <mergeCell ref="T112:T113"/>
    <mergeCell ref="U112:U113"/>
    <mergeCell ref="AB112:AB113"/>
    <mergeCell ref="AC112:AC113"/>
    <mergeCell ref="W112:W113"/>
    <mergeCell ref="X112:X113"/>
    <mergeCell ref="Y112:Y113"/>
    <mergeCell ref="Z112:Z113"/>
    <mergeCell ref="AA112:AA113"/>
    <mergeCell ref="B104:E104"/>
    <mergeCell ref="K105:M106"/>
    <mergeCell ref="B100:L100"/>
    <mergeCell ref="B102:E102"/>
    <mergeCell ref="F102:H102"/>
    <mergeCell ref="C106:J106"/>
    <mergeCell ref="B108:E108"/>
    <mergeCell ref="H110:K110"/>
    <mergeCell ref="AA93:AA94"/>
    <mergeCell ref="W62:W63"/>
    <mergeCell ref="X62:X63"/>
    <mergeCell ref="Y62:Y63"/>
    <mergeCell ref="Z62:Z63"/>
    <mergeCell ref="AA62:AA63"/>
    <mergeCell ref="AB93:AB94"/>
    <mergeCell ref="AC93:AC94"/>
    <mergeCell ref="B94:K94"/>
    <mergeCell ref="B95:K98"/>
    <mergeCell ref="B63:M64"/>
    <mergeCell ref="B67:M91"/>
    <mergeCell ref="O93:O94"/>
    <mergeCell ref="P93:P94"/>
    <mergeCell ref="Q93:Q94"/>
    <mergeCell ref="R93:R94"/>
    <mergeCell ref="S93:S94"/>
    <mergeCell ref="T93:T94"/>
    <mergeCell ref="V62:V63"/>
    <mergeCell ref="U93:U94"/>
    <mergeCell ref="V93:V94"/>
    <mergeCell ref="W93:W94"/>
    <mergeCell ref="X93:X94"/>
    <mergeCell ref="Y93:Y94"/>
    <mergeCell ref="Z93:Z94"/>
    <mergeCell ref="AC31:AC32"/>
    <mergeCell ref="B32:M33"/>
    <mergeCell ref="B36:M60"/>
    <mergeCell ref="O62:O63"/>
    <mergeCell ref="P62:P63"/>
    <mergeCell ref="Q62:Q63"/>
    <mergeCell ref="R62:R63"/>
    <mergeCell ref="S62:S63"/>
    <mergeCell ref="T62:T63"/>
    <mergeCell ref="U62:U63"/>
    <mergeCell ref="W31:W32"/>
    <mergeCell ref="X31:X32"/>
    <mergeCell ref="Y31:Y32"/>
    <mergeCell ref="Z31:Z32"/>
    <mergeCell ref="AA31:AA32"/>
    <mergeCell ref="AB31:AB32"/>
    <mergeCell ref="Q31:Q32"/>
    <mergeCell ref="R31:R32"/>
    <mergeCell ref="S31:S32"/>
    <mergeCell ref="T31:T32"/>
    <mergeCell ref="U31:U32"/>
    <mergeCell ref="V31:V32"/>
    <mergeCell ref="AB62:AB63"/>
    <mergeCell ref="AC62:AC63"/>
    <mergeCell ref="B28:H29"/>
    <mergeCell ref="O31:O32"/>
    <mergeCell ref="P31:P32"/>
    <mergeCell ref="B16:C16"/>
    <mergeCell ref="K17:M18"/>
    <mergeCell ref="B20:C20"/>
    <mergeCell ref="D20:I20"/>
    <mergeCell ref="B22:E22"/>
    <mergeCell ref="I22:L22"/>
    <mergeCell ref="C18:J18"/>
    <mergeCell ref="AB11:AB12"/>
    <mergeCell ref="AC11:AC12"/>
    <mergeCell ref="B14:C14"/>
    <mergeCell ref="T11:T12"/>
    <mergeCell ref="U11:U12"/>
    <mergeCell ref="V11:V12"/>
    <mergeCell ref="W11:W12"/>
    <mergeCell ref="X11:X12"/>
    <mergeCell ref="Y11:Y12"/>
    <mergeCell ref="D12:H12"/>
    <mergeCell ref="I12:M12"/>
    <mergeCell ref="H108:M108"/>
    <mergeCell ref="B110:E110"/>
    <mergeCell ref="J112:M112"/>
    <mergeCell ref="B1:M1"/>
    <mergeCell ref="O2:P2"/>
    <mergeCell ref="A3:N3"/>
    <mergeCell ref="A4:N4"/>
    <mergeCell ref="O4:R4"/>
    <mergeCell ref="V4:AA4"/>
    <mergeCell ref="B6:K6"/>
    <mergeCell ref="O6:R6"/>
    <mergeCell ref="V6:X6"/>
    <mergeCell ref="B7:K10"/>
    <mergeCell ref="O8:R8"/>
    <mergeCell ref="O11:O12"/>
    <mergeCell ref="P11:P12"/>
    <mergeCell ref="Q11:Q12"/>
    <mergeCell ref="R11:R12"/>
    <mergeCell ref="S11:S12"/>
    <mergeCell ref="Z11:Z12"/>
    <mergeCell ref="AA11:AA12"/>
    <mergeCell ref="B24:D24"/>
    <mergeCell ref="F24:I24"/>
    <mergeCell ref="B27:H27"/>
  </mergeCells>
  <pageMargins left="0.7" right="0.7" top="0.75" bottom="0.75" header="0.3" footer="0.3"/>
  <pageSetup paperSize="8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Gittata angolo pala senza Xg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Gittata Massima</dc:title>
  <dc:creator>Ing. Tranfaglia Alfonso</dc:creator>
  <cp:lastModifiedBy>ALFONSO BONAVITA</cp:lastModifiedBy>
  <cp:lastPrinted>2021-02-08T13:36:03Z</cp:lastPrinted>
  <dcterms:created xsi:type="dcterms:W3CDTF">2020-08-05T15:56:37Z</dcterms:created>
  <dcterms:modified xsi:type="dcterms:W3CDTF">2021-02-08T13:36:25Z</dcterms:modified>
</cp:coreProperties>
</file>